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3"/>
  </bookViews>
  <sheets>
    <sheet name="DN - BCĐKT" sheetId="1" r:id="rId1"/>
    <sheet name="DN - BCKQKD" sheetId="2" r:id="rId2"/>
    <sheet name="DN-LCTT-GT" sheetId="3" r:id="rId3"/>
    <sheet name="I-V" sheetId="4" r:id="rId4"/>
    <sheet name="TSCDHH" sheetId="5" r:id="rId5"/>
    <sheet name="TSCDVH" sheetId="6" r:id="rId6"/>
    <sheet name="13-22-VI" sheetId="7" r:id="rId7"/>
    <sheet name="22a" sheetId="8" r:id="rId8"/>
    <sheet name="VI-VII" sheetId="9" r:id="rId9"/>
  </sheets>
  <definedNames/>
  <calcPr fullCalcOnLoad="1"/>
</workbook>
</file>

<file path=xl/comments4.xml><?xml version="1.0" encoding="utf-8"?>
<comments xmlns="http://schemas.openxmlformats.org/spreadsheetml/2006/main">
  <authors>
    <author>TRANANH95</author>
  </authors>
  <commentList>
    <comment ref="F84" authorId="0">
      <text>
        <r>
          <rPr>
            <b/>
            <sz val="8"/>
            <rFont val="Tahoma"/>
            <family val="2"/>
          </rPr>
          <t>TRANANH95:</t>
        </r>
        <r>
          <rPr>
            <sz val="8"/>
            <rFont val="Tahoma"/>
            <family val="2"/>
          </rPr>
          <t xml:space="preserve">
Dno138+Dn338
</t>
        </r>
      </text>
    </comment>
  </commentList>
</comments>
</file>

<file path=xl/sharedStrings.xml><?xml version="1.0" encoding="utf-8"?>
<sst xmlns="http://schemas.openxmlformats.org/spreadsheetml/2006/main" count="895" uniqueCount="705">
  <si>
    <t>Báo cáo tài chính</t>
  </si>
  <si>
    <t>DN - BẢNG CÂN ĐỐI KẾ TOÁN</t>
  </si>
  <si>
    <t>Chỉ tiêu</t>
  </si>
  <si>
    <t>Mã chỉ tiêu</t>
  </si>
  <si>
    <t>Thuyết minh</t>
  </si>
  <si>
    <t>Số đầu năm</t>
  </si>
  <si>
    <t>Số cuối kỳ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</si>
  <si>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</si>
  <si>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</si>
  <si>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</si>
  <si>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</si>
  <si>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</si>
  <si>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</si>
  <si>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</si>
  <si>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</si>
  <si>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</si>
  <si>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</si>
  <si>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</si>
  <si>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</si>
  <si>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</si>
  <si>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</si>
  <si>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</si>
  <si>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</si>
  <si>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</si>
  <si>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</si>
  <si>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</si>
  <si>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</si>
  <si>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</si>
  <si>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</si>
  <si>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</si>
  <si>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</si>
  <si>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</si>
  <si>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</si>
  <si>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</si>
  <si>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6. Dự phòng phải thu ngắn hạn khó đòi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</si>
  <si>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</si>
  <si>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</si>
  <si>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</si>
  <si>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</si>
  <si>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</si>
  <si>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</si>
  <si>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</si>
  <si>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</si>
  <si>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</si>
  <si>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</si>
  <si>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</si>
  <si>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</si>
  <si>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</si>
  <si>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</si>
  <si>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</si>
  <si>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</si>
  <si>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</si>
  <si>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</si>
  <si>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</si>
  <si>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</si>
  <si>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</si>
  <si>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</si>
  <si>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</si>
  <si>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</si>
  <si>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</si>
  <si>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</si>
  <si>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</si>
  <si>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</si>
  <si>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</si>
  <si>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</si>
  <si>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</si>
  <si>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</si>
  <si>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</si>
  <si>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</si>
  <si>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</si>
  <si>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</si>
  <si>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</si>
  <si>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</si>
  <si>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</si>
  <si>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</si>
  <si>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</si>
  <si>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</si>
  <si>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</si>
  <si>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</si>
  <si>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</si>
  <si>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</si>
  <si>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</si>
  <si>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</si>
  <si>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</si>
  <si>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</si>
  <si>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</si>
  <si>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</si>
  <si>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</si>
  <si>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</si>
  <si>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</si>
  <si>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</si>
  <si>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</si>
  <si>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</si>
  <si>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</si>
  <si>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</si>
  <si>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</si>
  <si>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</si>
  <si>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</si>
  <si>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</si>
  <si>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</si>
  <si>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</si>
  <si>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</si>
  <si>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</si>
  <si>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</si>
  <si>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</si>
  <si>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</si>
  <si>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</si>
  <si>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</si>
  <si>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</si>
  <si>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</si>
  <si>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</si>
  <si>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</si>
  <si>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</si>
  <si>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</si>
  <si>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</si>
  <si>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</si>
  <si>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</si>
  <si>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</si>
  <si>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</si>
  <si>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</si>
  <si>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</si>
  <si>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</si>
  <si>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</si>
  <si>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</si>
  <si>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</si>
  <si>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</si>
  <si>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</si>
  <si>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</si>
  <si>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</si>
  <si>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</si>
  <si>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</si>
  <si>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</si>
  <si>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</si>
  <si>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10. Dự phòng phải trả ngắn hạn</t>
  </si>
  <si>
    <t>320</t>
  </si>
  <si>
    <t>11. Quỹ khen thưởng phúc lợi</t>
  </si>
  <si>
    <t>323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</si>
  <si>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</si>
  <si>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</si>
  <si>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</si>
  <si>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</si>
  <si>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</si>
  <si>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</si>
  <si>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</si>
  <si>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</si>
  <si>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</si>
  <si>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</si>
  <si>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</si>
  <si>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</si>
  <si>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</si>
  <si>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</si>
  <si>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</si>
  <si>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</si>
  <si>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</si>
  <si>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</si>
  <si>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</si>
  <si>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</si>
  <si>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</si>
  <si>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</si>
  <si>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</si>
  <si>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</si>
  <si>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</si>
  <si>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</si>
  <si>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</si>
  <si>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</si>
  <si>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</si>
  <si>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</si>
  <si>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</si>
  <si>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</si>
  <si>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</si>
  <si>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</si>
  <si>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</si>
  <si>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</si>
  <si>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</si>
  <si>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</si>
  <si>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</si>
  <si>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</si>
  <si>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</si>
  <si>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</si>
  <si>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</si>
  <si>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</si>
  <si>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</si>
  <si>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</si>
  <si>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</si>
  <si>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</si>
  <si>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</si>
  <si>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</si>
  <si>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</si>
  <si>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</si>
  <si>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</si>
  <si>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</si>
  <si>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C. LỢI ÍCH CỔ ĐÔNG THIỂU SỐ</t>
  </si>
  <si>
    <t>439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</si>
  <si>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</si>
  <si>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</si>
  <si>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</si>
  <si>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</si>
  <si>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</si>
  <si>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</si>
  <si>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</si>
  <si>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</si>
  <si>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</si>
  <si>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</si>
  <si>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</si>
  <si>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</si>
  <si>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</si>
  <si>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</si>
  <si>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</si>
  <si>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>DN - BÁO CÁO KẾT QUẢ KINH DOANH - QUÝ</t>
  </si>
  <si>
    <t>Quý này năm nay</t>
  </si>
  <si>
    <t>Quý này năm trước</t>
  </si>
  <si>
    <t>Số lũy kế từ đầu năm đến cuối quý này (Năm nay)</t>
  </si>
  <si>
    <t>Số lũy kế từ đầu năm đến cuối quý này (Năm trước)</t>
  </si>
  <si>
    <t>1. Doanh thu bán hàng và cung cấp dịch vụ</t>
  </si>
  <si>
    <t>2. Các khoản giảm trừ doanh thu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</si>
  <si>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</si>
  <si>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</si>
  <si>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</si>
  <si>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</si>
  <si>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</si>
  <si>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</si>
  <si>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</si>
  <si>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</si>
  <si>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</si>
  <si>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</si>
  <si>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</si>
  <si>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</si>
  <si>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24</t>
  </si>
  <si>
    <t>9. Chi phí quản lý doanh nghiệp</t>
  </si>
  <si>
    <t>25</t>
  </si>
  <si>
    <t>10. Lợi nhuận thuần từ hoạt động kinh doanh{30=20+(21-22) - (24+25)}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</si>
  <si>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</si>
  <si>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</si>
  <si>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</si>
  <si>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</si>
  <si>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</si>
  <si>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</si>
  <si>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</si>
  <si>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14. Phần lãi lỗ trong công ty liên kết, liên doanh</t>
  </si>
  <si>
    <t>45</t>
  </si>
  <si>
    <t>15. Tổng lợi nhuận kế toán trước thuế(50=30+40)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</si>
  <si>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</si>
  <si>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</si>
  <si>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</si>
  <si>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</si>
  <si>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</si>
  <si>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</si>
  <si>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</si>
  <si>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cổ đông thiểu số</t>
  </si>
  <si>
    <t>61</t>
  </si>
  <si>
    <t>18.2 Lợi nhuận sau thuế của cổ đông công ty mẹ</t>
  </si>
  <si>
    <t>62</t>
  </si>
  <si>
    <t>19. Lãi cơ bản trên cổ phiếu(*)</t>
  </si>
  <si>
    <t>70</t>
  </si>
  <si>
    <t>Mẫu số: Q-01d</t>
  </si>
  <si>
    <t>Mẫu số: Q-02d</t>
  </si>
  <si>
    <t>CÔNG TY: Công ty CP bánh kẹo Hải Hà</t>
  </si>
  <si>
    <t>Địa chỉ:  25 - Trương Định - Hai Bà Trưng - Hà nội</t>
  </si>
  <si>
    <t>Tel: 04.38632956       Fax: 04.38631683.</t>
  </si>
  <si>
    <t>VI.25</t>
  </si>
  <si>
    <t>VI.27</t>
  </si>
  <si>
    <t>VI.28</t>
  </si>
  <si>
    <t>VI.29</t>
  </si>
  <si>
    <t>VI.30</t>
  </si>
  <si>
    <t>VI.31</t>
  </si>
  <si>
    <t>VI.32</t>
  </si>
  <si>
    <t>V.02</t>
  </si>
  <si>
    <t>V.01</t>
  </si>
  <si>
    <t>V.03</t>
  </si>
  <si>
    <t>V.04</t>
  </si>
  <si>
    <t>V.05</t>
  </si>
  <si>
    <t>V.07</t>
  </si>
  <si>
    <t>V.08</t>
  </si>
  <si>
    <t>V.10</t>
  </si>
  <si>
    <t>V.14</t>
  </si>
  <si>
    <t>V.15</t>
  </si>
  <si>
    <t>V.16</t>
  </si>
  <si>
    <t>V.18</t>
  </si>
  <si>
    <t>V.22</t>
  </si>
  <si>
    <t>Tiền và tương đương tiền cuối kỳ (70 = 50+60+61)</t>
  </si>
  <si>
    <t>Ảnh hưởng của thay đổi tỷ giá hối đoái quy đổi ngoại tệ</t>
  </si>
  <si>
    <t>Tiền và tương đương tiền đầu kỳ</t>
  </si>
  <si>
    <t>Lưu chuyển tiền thuần trong kỳ (50 = 20+30+40)</t>
  </si>
  <si>
    <t>Lưu chuyển tiền thuần từ hoạt động tài chính</t>
  </si>
  <si>
    <t>36</t>
  </si>
  <si>
    <t>6. Cổ tức, lợi nhuận đã trả cho chủ sở hữu</t>
  </si>
  <si>
    <t>35</t>
  </si>
  <si>
    <t>5.Tiền chi trả nợ thuê tài chính</t>
  </si>
  <si>
    <t>34</t>
  </si>
  <si>
    <t>4.Tiền chi trả nợ gốc vay</t>
  </si>
  <si>
    <t>33</t>
  </si>
  <si>
    <t>3.Tiền vay ngắn hạn, dài hạn nhận được</t>
  </si>
  <si>
    <t>2.Tiền chi trả vốn góp cho các chủ sở hữu, mua lại cổ phiếu của doanh nghiệp đã phát hành</t>
  </si>
  <si>
    <t>1.Tiền thu từ phát hành cổ phiếu, nhận vốn góp của chủ sở hữu</t>
  </si>
  <si>
    <t>III. Lưu chuyển tiền từ hoạt động tài chính</t>
  </si>
  <si>
    <t>Lưu chuyển tiền thuần từ hoạt động đầu tư</t>
  </si>
  <si>
    <t>27</t>
  </si>
  <si>
    <t>7.Tiền thu lãi cho vay, cổ tức và lợi nhuận được chia</t>
  </si>
  <si>
    <t>26</t>
  </si>
  <si>
    <t>6.Tiền thu hồi đầu tư góp vốn vào đơn vị khác</t>
  </si>
  <si>
    <t>5.Tiền chi đầu tư góp vốn vào đơn vị khác</t>
  </si>
  <si>
    <t>4.Tiền thu hồi cho vay, bán lại các công cụ nợ của đơn vị khác</t>
  </si>
  <si>
    <t>3.Tiền chi cho vay, mua các công cụ nợ của đơn vị khác</t>
  </si>
  <si>
    <t>2.Tiền thu từ thanh lý, nhượng bán TSCĐ và các tài sản dài hạn khác</t>
  </si>
  <si>
    <t>1.Tiền chi để mua sắm, xây dựng TSCĐ và các tài sản dài hạn khác</t>
  </si>
  <si>
    <t>II. Lưu chuyển tiền từ hoạt động đầu tư</t>
  </si>
  <si>
    <t>Lưu chuyển tiền thuần từ hoạt động kinh doanh</t>
  </si>
  <si>
    <t>16</t>
  </si>
  <si>
    <t>- Tiền chi khác cho hoạt động kinh doanh</t>
  </si>
  <si>
    <t>15</t>
  </si>
  <si>
    <t>- Tiền thu khác từ hoạt động kinh doanh</t>
  </si>
  <si>
    <t>14</t>
  </si>
  <si>
    <t>- Thuế thu nhập doanh nghiệp đã nộp</t>
  </si>
  <si>
    <t>13</t>
  </si>
  <si>
    <t>- Tiền lãi vay đã trả</t>
  </si>
  <si>
    <t>12</t>
  </si>
  <si>
    <t xml:space="preserve">- Tăng, giảm chi phí trả trước </t>
  </si>
  <si>
    <t xml:space="preserve">- Tăng, giảm các khoản phải trả (Không kể lãi vay phải trả, thuế thu nhập doanh nghiệp phải nộp) </t>
  </si>
  <si>
    <t>- Tăng, giảm hàng tồn kho</t>
  </si>
  <si>
    <t>09</t>
  </si>
  <si>
    <t>- Tăng, giảm các khoản phải thu</t>
  </si>
  <si>
    <t>08</t>
  </si>
  <si>
    <t>3. Lợi nhuận từ hoạt động kinh doanh trước thay đổi vốn  lưu động</t>
  </si>
  <si>
    <t xml:space="preserve">- Chi phí lãi vay </t>
  </si>
  <si>
    <t>- Lãi, lỗ từ hoạt động đầu tư</t>
  </si>
  <si>
    <t>- Lãi, lỗ chênh lệch tỷ giá hối đoái chưa thực hiện</t>
  </si>
  <si>
    <t>- Các khoản dự phòng</t>
  </si>
  <si>
    <t>- Khấu hao TSCĐ</t>
  </si>
  <si>
    <t>2. Điều chỉnh cho các khoản</t>
  </si>
  <si>
    <t>1. Lợi nhuận trước thuế</t>
  </si>
  <si>
    <t>I. Lưu chuyển tiền từ hoạt động kinh doanh</t>
  </si>
  <si>
    <t>Lũy kế từ đầu năm đến cuối quý này(Năm trước)</t>
  </si>
  <si>
    <t>Lũy kế từ đầu năm đến cuối quý này(Năm nay)</t>
  </si>
  <si>
    <t>DN - BÁO CÁO LƯU CHUYỂN TIỀN TỆ - PPGT - QUÝ</t>
  </si>
  <si>
    <t>Mẫu số: Q-03d</t>
  </si>
  <si>
    <t>V.10,08</t>
  </si>
  <si>
    <t>Quý  2  năm tài chính 2014</t>
  </si>
  <si>
    <t>§¬n vÞ b¸o c¸o: C«ng ty cæ phÇn b¸nh kÑo H¶i Hµ</t>
  </si>
  <si>
    <t>MÉu sè B09-DN</t>
  </si>
  <si>
    <t>§Þa chØ: 25 - Tr­¬ng §Þnh</t>
  </si>
  <si>
    <t>(Ban hµnh theo Q§ sè 15/2006/Q§-BTC</t>
  </si>
  <si>
    <t>Ngaú 20/03/2006 cña Bé tr­ëng BTC)</t>
  </si>
  <si>
    <t xml:space="preserve">B¶n thuyÕt minh b¸o c¸o tµi chÝnh </t>
  </si>
  <si>
    <t>Quý II  n¨m 2014</t>
  </si>
  <si>
    <t>I</t>
  </si>
  <si>
    <t xml:space="preserve">§Æc ®iÓm ho¹t ®éng cña doanh nghiÖp </t>
  </si>
  <si>
    <t xml:space="preserve">H×nh thøc së h÷u vèn : Cæ phÇn chi phèi </t>
  </si>
  <si>
    <t>LÜnh vùc kinh doanh: S¶n xuÊt kinh doanh b¸nh kÑo c¸c lo¹i vµ kinh doanh vËt t­ ngµnh b¸nh kÑo.</t>
  </si>
  <si>
    <t xml:space="preserve">Ngµnh nghÒ kinh doanh </t>
  </si>
  <si>
    <t>II</t>
  </si>
  <si>
    <t xml:space="preserve">Kú kÕ to¸n, ®¬n vÞ tiÒn tÖ sö dông trong kÕ to¸n </t>
  </si>
  <si>
    <t>Kú kÕ to¸n: B¾t ®Çu tõ ngµy 01/01/2014 ®Õn 30/06/2014</t>
  </si>
  <si>
    <t xml:space="preserve">§¬n vÞ tiÒn tÖ sö dông trong kÕ to¸n: §ång ViÖt nam </t>
  </si>
  <si>
    <t>III</t>
  </si>
  <si>
    <t>ChuÈn mùc vµ chÕ ®é kÕ to¸n ¸p dông</t>
  </si>
  <si>
    <t>ChÕ ®é kÕ to¸n ¸p dông: Theo QuyÕt ®Þnh 15/2006/Q§-BTC ngµy 20/03/2006 cña Bé tr­ëng Bé tµi chÝnh</t>
  </si>
  <si>
    <t>H×nh thøc kÕ to¸n ¸p dông:  NhËt ký chøng tõ</t>
  </si>
  <si>
    <t>§¬n vÞ tu©n thñ ®óng, ®Çy ®ñ hÖ thèng chuÈn mùc kÕ to¸n hiÖn hµnh</t>
  </si>
  <si>
    <t>IV</t>
  </si>
  <si>
    <t>C¸c chÝnh s¸ch kÕ to¸n ¸p dông</t>
  </si>
  <si>
    <t xml:space="preserve">Nguyªn t¾c ghi nhËn c¸c kho¶n tiÒn vµ t­¬ng ®­¬ng tiÒn </t>
  </si>
  <si>
    <t xml:space="preserve">- Nguyªn t¾c x¸c ®Þnh c¸c kho¶n t­¬ng ®­¬ng tiÒn: TiÒn mÆt, tiÒn göi ng©n hµng, tiÒn ®ang chuyÓn  </t>
  </si>
  <si>
    <t>- Nguyªn t¾c vµ ph­¬ng ph¸p chuyÓn ®æi c¸c ®ång tiÒn kh¸c ra ®ång tiÒn sö dông trong kÕ to¸n: theo tû gi¸ giao dÞch b×nh qu©n liªn ng©n hµng t¹i thêi ®iÓm ph¸t sinh</t>
  </si>
  <si>
    <t>2</t>
  </si>
  <si>
    <t xml:space="preserve">Nguyªn t¾c ghi nhËn hµng tån kho </t>
  </si>
  <si>
    <t>- Nguyªn t¾c ®¸nh gi¸ hµng tån kho: Theo gi¸ gèc</t>
  </si>
  <si>
    <t>- Ph­¬ng ph¸p gi¸ trÞ hµng tån kho: B×nh qu©n gia quyÒn</t>
  </si>
  <si>
    <t>- Ph­¬ng ph¸p h¹ch to¸n hµng tån kho: Kª khai th­êng xuyªn</t>
  </si>
  <si>
    <t xml:space="preserve">- LËp dù phßng gi¶m gi¸ hµng tån kho: Kh«ng </t>
  </si>
  <si>
    <t>3</t>
  </si>
  <si>
    <t>Nguyªn t¾c ghi nhËn vµ khÊu hao TSC§ vµ bÊt ®éng s¶n ®Çu t­:</t>
  </si>
  <si>
    <t>- Nguyªn t¾c ghi nhËn TSC§ HH, TSC§ VH: ghi nhËn ban ®Çu theo nguyªn gi¸</t>
  </si>
  <si>
    <t>- Ph­¬ng ph¸p khÊu hao TSC§ HH, TSC§ VH: ¸p dông khÊu hao theo ph­¬ng ph¸p ®­êng th¼ng theo Q§ 206/2003/Q§-BTC ngµy 12/12/2003 cña Bé tµi chÝnh</t>
  </si>
  <si>
    <t>4</t>
  </si>
  <si>
    <t>Nguyªn t¾c ghi nhËn BÊt ®éng s¶n ®Çu t­</t>
  </si>
  <si>
    <t>- Nguyªn t¾c ghi nhËn B§S§T</t>
  </si>
  <si>
    <t>- Ph­¬ng ph¸p khÊu hao B§S§T</t>
  </si>
  <si>
    <t>5</t>
  </si>
  <si>
    <t xml:space="preserve">Nguyªn t¾c ghi nhËn c¸c kho¶n ®Çu t­ tµi chÝnh </t>
  </si>
  <si>
    <t>- C¸c kho¶n ®Çu t­ vµo c«ng ty con, c«ng ty liªn kÕt, vèn gãp vµo c¬ së kinh doanh ®ång kiÓm so¸t</t>
  </si>
  <si>
    <t xml:space="preserve">- C¸c kho¶n ®Çu t­ chøng kho¸n ng¾n h¹n </t>
  </si>
  <si>
    <t>- C¸c kho¶n ®Çu t­ chøng kho¸n ng¾n h¹n, dµi h¹n kh¸c</t>
  </si>
  <si>
    <t>- Ph­¬ng ph¸p lËp dù phßng gi¶m gi¸ ®Çu t­ ng¾n h¹n, dµi h¹n</t>
  </si>
  <si>
    <t>6</t>
  </si>
  <si>
    <t>Nguyªn t¾c ghi nhËn vµ vèn ho¸ c¸c kho¶n chi phÝ ®i vay</t>
  </si>
  <si>
    <t xml:space="preserve">- Nguyªn t¾c ghi nhËn chi phÝ ®i vay: Ghi nhËn toµn bé c¸c ph¸t sinh thùc tÕ t¹i thêi ®iÓm nhËn nî </t>
  </si>
  <si>
    <t>- Tû lÖ vèn ho¸ ®­îc sö dông ®Ó x¸c ®Þnh chi phÝ ®i vay ®­îc vèn ho¸ trong kú</t>
  </si>
  <si>
    <t>7</t>
  </si>
  <si>
    <t xml:space="preserve">Nguyªn t¾c ghi nhËn vµ vèn ho¸ c¸c kho¶n chi phÝ kh¸c </t>
  </si>
  <si>
    <t>- Chi phÝ tr¶ tr­íc</t>
  </si>
  <si>
    <t>- Chi phÝ kh¸c</t>
  </si>
  <si>
    <t>- Ph­¬ng ph¸p ph©n bæ chi phÝ tr¶ tr­íc</t>
  </si>
  <si>
    <t xml:space="preserve">- Ph­¬ng ph¸p ph©n bæ lîi thÕ th­¬ng m¹i </t>
  </si>
  <si>
    <t>8</t>
  </si>
  <si>
    <t>Nguyªn t¾c ghi nhËn chi phÝ ph¶i tr¶, trÝch tr­íc chi phÝ söa ch÷a lín, chi phÝ b¶o hµnh s¶n phÈm.</t>
  </si>
  <si>
    <t>9</t>
  </si>
  <si>
    <t>Nguyªn t¾c vµ ph­¬ng ph¸p ghi nhËn c¸c kho¶n dù phßng ph¶i tr¶: theo thùc tÕ</t>
  </si>
  <si>
    <t>Nguyªn t¾c ghi nhËn vèn chñ së h÷u</t>
  </si>
  <si>
    <t>- Ghi nhËn vèn ®Çu t­ cña chñ së h÷u, thÆng d­ vèn cæ phÇn, vèn kh¸c cña chñ së h÷u theo thùc tÕ</t>
  </si>
  <si>
    <t>- Nguyªn t¾c ghi nhËn chªnh lÖch ®¸nh gi¸ l¹i tµi s¶n</t>
  </si>
  <si>
    <t>- Nguyªn t¾c ghi nhËn chªnh lÖch tû gi¸ t¹i thêi ®iÓm thanh to¸n theo tû gi¸ liªn ng©n hµng víi thùc tÕ</t>
  </si>
  <si>
    <t>- Nguyªn t¾c ghi nhËn lîi nhuËn ch­a ph©n phèi theo thùc tÕ</t>
  </si>
  <si>
    <t>Nguyªn t¾c vµ ph­¬ng ph¸p ghi nhËn doanh thu</t>
  </si>
  <si>
    <t>- Doanh thu b¸n hµng theo thùc tÕ</t>
  </si>
  <si>
    <t>- Doanh thu cung cÊp dÞch vô theo thùc tÕ</t>
  </si>
  <si>
    <t>- Doanh thu ho¹t ®éng tµi chÝnh theo thùc tÕ</t>
  </si>
  <si>
    <t xml:space="preserve">- Doanh thu hîp ®ång x©y dùng </t>
  </si>
  <si>
    <t xml:space="preserve">Nguyªn t¾c vµ ph­¬ng ph¸p ghi nhËn chi phÝ tµi chÝnh: theo thùc tÕ ph¸t sinh </t>
  </si>
  <si>
    <t xml:space="preserve">Nguyªn t¾c vµ ph­¬ng ph¸p ghi nhËn chi phÝ thuÕ thu nhËp doanh nghiÖp hiÖn hµnh, chi phÝ thuÕ thu nhËp doanh nghiÖp ho·n l¹i theo chÕ ®é Tµi chÝnh quy ®Þnh. </t>
  </si>
  <si>
    <t xml:space="preserve">C¸c nghiÖp vô dù phßng rñi ro hèi ®o¸i </t>
  </si>
  <si>
    <t xml:space="preserve">15 </t>
  </si>
  <si>
    <t xml:space="preserve">Nguyªn t¾c vµ ph­¬ng ph¸p kÕ to¸n kh¸c </t>
  </si>
  <si>
    <t>V</t>
  </si>
  <si>
    <t>Th«ng tin bæ xung c¸c kho¶n môc tr×nh bÇy trong b¶ng c©n ®èi kÕ to¸n</t>
  </si>
  <si>
    <t>®¬n vÞ tÝnh: ®ång ViÖt nam</t>
  </si>
  <si>
    <t xml:space="preserve">TiÒn </t>
  </si>
  <si>
    <t>Cuèi quý</t>
  </si>
  <si>
    <t xml:space="preserve">§Çu n¨m </t>
  </si>
  <si>
    <t xml:space="preserve">TiÒn mÆt </t>
  </si>
  <si>
    <t>TiÒn göi ng©n hµng</t>
  </si>
  <si>
    <t xml:space="preserve"> </t>
  </si>
  <si>
    <t>C¸c kho¶n t­¬ng ®­¬ng tiÒn</t>
  </si>
  <si>
    <t xml:space="preserve">Céng </t>
  </si>
  <si>
    <t>C¸c kho¶n ®Çu t­ tµi chÝnh ng¾n h¹n</t>
  </si>
  <si>
    <t>Chøng kho¸n ®Çu t­ ng¾n h¹n</t>
  </si>
  <si>
    <t xml:space="preserve">§Çu t­ ng¾n h¹n kh¸c </t>
  </si>
  <si>
    <t xml:space="preserve">Dù phßng gi¶m gÝa ®Çu t­ ng¾n h¹n </t>
  </si>
  <si>
    <t xml:space="preserve">C¸c kho¶n ph¶i thu ng¾n h¹n kh¸c </t>
  </si>
  <si>
    <t xml:space="preserve">Ph¶i thu vÒ cæ phÇn ho¸ </t>
  </si>
  <si>
    <t>Ph¶i thu b¶o hiÓm x· héi</t>
  </si>
  <si>
    <t>Ph¶i thu kinh phÝ c«ng ®oµn</t>
  </si>
  <si>
    <t xml:space="preserve">Ph¶i thu kh¸c </t>
  </si>
  <si>
    <t>=SUM(G85)</t>
  </si>
  <si>
    <t xml:space="preserve">Hµng tån kho </t>
  </si>
  <si>
    <t xml:space="preserve">Hµng mua ®ang ®i ®­êng </t>
  </si>
  <si>
    <t>Nguyªn liÖu vËt liÖu</t>
  </si>
  <si>
    <t xml:space="preserve">C«ng cô dông cô </t>
  </si>
  <si>
    <t xml:space="preserve">Chi phÝ SXKD dë dang </t>
  </si>
  <si>
    <t xml:space="preserve">Thµnh phÈm </t>
  </si>
  <si>
    <t xml:space="preserve">Hµng ho¸ </t>
  </si>
  <si>
    <t>Hµng göi ®i b¸n</t>
  </si>
  <si>
    <t xml:space="preserve">Hµng ho¸ kho b¶o thuÕ </t>
  </si>
  <si>
    <t>Hµng ho¸ B§S</t>
  </si>
  <si>
    <t xml:space="preserve">* Gi¸ trÞ ghi sæ cña hµng tån kho dïng ®Ó thÕ chÊp, cÇm cè ®¶m b¶o c¸c kho¶n nî </t>
  </si>
  <si>
    <t>ph¶i tr¶:</t>
  </si>
  <si>
    <t>* Gi¸ trÞ hoµn nhËp gi¶m gÝa hµng tån trong n¨m:</t>
  </si>
  <si>
    <t>* C¸c tr­êng hîp hoÆc sù kiÖn dÉn ®Õn ph¶i trÝch thªm hoÆc hoµn nhËp dù phßng</t>
  </si>
  <si>
    <t xml:space="preserve"> gi¶m gi¸ hµng tån kho:</t>
  </si>
  <si>
    <t xml:space="preserve">ThuÕ vµ c¸c kho¶n ph¶i thu nhµ n­íc </t>
  </si>
  <si>
    <t>ThuÕ thu nhËp doanh nghiÖp nép thõa</t>
  </si>
  <si>
    <t xml:space="preserve">C¸c kho¶n ph¶i thu nhµ n­íc </t>
  </si>
  <si>
    <t>Céng</t>
  </si>
  <si>
    <t xml:space="preserve">Ph¶i thu dµi h¹n néi bé </t>
  </si>
  <si>
    <t xml:space="preserve">Cho vay dµi h¹n néi bé </t>
  </si>
  <si>
    <t xml:space="preserve">Ph¶i thu dµi h¹n néi bé kh¸c </t>
  </si>
  <si>
    <t>07</t>
  </si>
  <si>
    <t xml:space="preserve">Ph¶i thu dµi h¹n kh¸c </t>
  </si>
  <si>
    <t xml:space="preserve">Ký quü ký c­îc dµi h¹n </t>
  </si>
  <si>
    <t xml:space="preserve">C¸c kho¶n tiÒn nhËn uû th¸c </t>
  </si>
  <si>
    <t>Cho vay kh«ng cã l·i</t>
  </si>
  <si>
    <t>Chi phÝ XDCB dë dang:</t>
  </si>
  <si>
    <t xml:space="preserve">Cuèi quý </t>
  </si>
  <si>
    <t>Tæng sè chi phÝ XDCBB DD:</t>
  </si>
  <si>
    <t>Trong ®ã:</t>
  </si>
  <si>
    <t xml:space="preserve">- Nhµ chi nh¸nh </t>
  </si>
  <si>
    <t xml:space="preserve">Chi tr¶ tr­íc dµi h¹n </t>
  </si>
  <si>
    <t>TiÒn thuª ®Êt t¹i KCN T©n T¹o</t>
  </si>
  <si>
    <t>TiÒn thuª ®Êt t¹i KCN VSIP-B¾c Ninh</t>
  </si>
  <si>
    <t>Chi phÝ thuª kho, thuª cöa hµng</t>
  </si>
  <si>
    <t xml:space="preserve">Chi tr¶ tr­íc dµi h¹n kh¸c </t>
  </si>
  <si>
    <t>15.</t>
  </si>
  <si>
    <t>Vay vµ nî ng¾n h¹n</t>
  </si>
  <si>
    <t xml:space="preserve">Vay ng¾n h¹n </t>
  </si>
  <si>
    <t>Nî dµi h¹n ®Õn h¹n tr¶</t>
  </si>
  <si>
    <t xml:space="preserve">ThuÕ vµ c¸c kho¶n ph¶i nép nhµ n­íc </t>
  </si>
  <si>
    <t>ThuÕ GTGT</t>
  </si>
  <si>
    <t xml:space="preserve">ThuÕ tiªu thô ®Æc biÖt </t>
  </si>
  <si>
    <t xml:space="preserve">ThuÕ xuÊt, nhËp khÈu </t>
  </si>
  <si>
    <t xml:space="preserve">ThuÕ thu nhËp doanh nghiÖp </t>
  </si>
  <si>
    <t xml:space="preserve">ThuÕ thu nhËp c¸ nh©n </t>
  </si>
  <si>
    <t xml:space="preserve">ThuÕ nhµ ®Êt vµ tiÒn thuª ®Êt </t>
  </si>
  <si>
    <t>ThuÕ nhµ thÇu</t>
  </si>
  <si>
    <t>C¸c kho¶n phÝ, lÖ phÝ vµ c¸c kho¶n ph¶i nép kh¸c</t>
  </si>
  <si>
    <t>17</t>
  </si>
  <si>
    <t xml:space="preserve">Chi phÝ ph¶i tr¶ </t>
  </si>
  <si>
    <t>Chi phÝ söa ch÷a lín TSC§</t>
  </si>
  <si>
    <t>Chi phÝ l·i vay</t>
  </si>
  <si>
    <t>Chi phÝ vËn chuyÓn, x¨ng xe</t>
  </si>
  <si>
    <t xml:space="preserve">Chi phÝ ph¶i tr¶ kh¸c </t>
  </si>
  <si>
    <t>18</t>
  </si>
  <si>
    <t>C¸c kho¶n ph¶i tr¶, ph¶i nép ng¾n h¹n kh¸c</t>
  </si>
  <si>
    <t>BH thÊt nghiÖp</t>
  </si>
  <si>
    <t xml:space="preserve">Kinh phÝ c«ng ®oµn </t>
  </si>
  <si>
    <t xml:space="preserve">B¶o hiÓm x· héi </t>
  </si>
  <si>
    <t xml:space="preserve">B¶o hiÓm y tÕ </t>
  </si>
  <si>
    <t>Ph¶i tr¶ vÒ cæ phÇn hãa</t>
  </si>
  <si>
    <t>Doanh thu ch­a thùc hiÖn</t>
  </si>
  <si>
    <t>Ph¶i tr¶ cæ tøc</t>
  </si>
  <si>
    <t>C¸c kho¶n ph¶i tr¶, ph¶i nép  kh¸c</t>
  </si>
  <si>
    <t>08 T¨ng gi¶m TSC§ HH</t>
  </si>
  <si>
    <t xml:space="preserve">Kho¶n môc </t>
  </si>
  <si>
    <t>Nhµ cöa vËt kiÕn tróc</t>
  </si>
  <si>
    <t>M¸y mãc thiÕt bÞ</t>
  </si>
  <si>
    <t>Ph­¬ng tiÖn vËn t¶i, truyÒn dÉn</t>
  </si>
  <si>
    <t>ThiÕt bÞ dông cô qu¶n lý</t>
  </si>
  <si>
    <t>TSC§ HH kh¸c</t>
  </si>
  <si>
    <t xml:space="preserve">Tæng </t>
  </si>
  <si>
    <t>Nguyªn gi¸ TSC§ HH</t>
  </si>
  <si>
    <t>Sè d­ ®Çu quý</t>
  </si>
  <si>
    <t>- Mua trong kú</t>
  </si>
  <si>
    <t>- §Çu t­ XDCB hoµn thµnh</t>
  </si>
  <si>
    <t xml:space="preserve">- T¨ng kh¸c </t>
  </si>
  <si>
    <t>- ChuyÓn sang B§S §T</t>
  </si>
  <si>
    <t xml:space="preserve">- Thanh lý, nh­îng b¸n </t>
  </si>
  <si>
    <t xml:space="preserve">- Gi¶m kh¸c </t>
  </si>
  <si>
    <t xml:space="preserve">Sè d­ cuèi quý </t>
  </si>
  <si>
    <t xml:space="preserve">Gi¸ trÞ hao mßn luü kÕ </t>
  </si>
  <si>
    <t>- KhÊu hao trong kú</t>
  </si>
  <si>
    <t>- Gi¶m kh¸c (Thanh lý huû)</t>
  </si>
  <si>
    <t>Gi¸ trÞ cßn l¹i cña TSC§ HH</t>
  </si>
  <si>
    <t>- T¹i ngµy ®Çu quý</t>
  </si>
  <si>
    <t>- T¹i ngµy cuèi quý</t>
  </si>
  <si>
    <t>- Gi¸ trÞ cßn l¹i cuèi quý cña TSC§ HH ®· dïng ®Ó thÕ chÊp, cÇm cè, ®¶m b¶o c¸c kho¶n vay:</t>
  </si>
  <si>
    <t xml:space="preserve">- Nguyªn gi¸ TSC§ cuèi quý ®· khÊu hao hÕt nh­ng vÉn sö dông </t>
  </si>
  <si>
    <t>- Nguyªn gi¸ TSC§ cuèi quý chê thanh lý</t>
  </si>
  <si>
    <t>- C¸c cam kÕt vÒ viÖc mua, b¸n TSC§ HH cã gi¸ trÞ lín trong t­¬ng lai</t>
  </si>
  <si>
    <t>- C¸c thay ®æi kh¸c vÒ TSC§ HH</t>
  </si>
  <si>
    <t>10 T¨ng gi¶m TSC§ VH</t>
  </si>
  <si>
    <t xml:space="preserve">QuyÒn sö dông ®Êt </t>
  </si>
  <si>
    <t xml:space="preserve">PhÇn mÒm m¸y tÝnh </t>
  </si>
  <si>
    <t>Nguyªn gi¸ TSC§ VH</t>
  </si>
  <si>
    <t>- Mua trong quý</t>
  </si>
  <si>
    <t>§· khÊu hao hÕt vÉn cßn sö dông</t>
  </si>
  <si>
    <t>- KhÊu hao trong quý</t>
  </si>
  <si>
    <t>Gi¸ trÞ cßn l¹i cña TSC§ VH</t>
  </si>
  <si>
    <t xml:space="preserve">- T¹i ngµy cuèi quý </t>
  </si>
  <si>
    <t>19</t>
  </si>
  <si>
    <t xml:space="preserve">Ph¶i tr¶ dµi h¹n néi bé </t>
  </si>
  <si>
    <t xml:space="preserve">Sè cuèi quý </t>
  </si>
  <si>
    <t xml:space="preserve">Sè ®Çu n¨m </t>
  </si>
  <si>
    <t xml:space="preserve">Vay dµi h¹n néi bé </t>
  </si>
  <si>
    <t xml:space="preserve">Ph¶i tr¶ dµi h¹n néi bé kh¸c  </t>
  </si>
  <si>
    <t>Vay vµ nî dµi h¹n</t>
  </si>
  <si>
    <t>a</t>
  </si>
  <si>
    <t xml:space="preserve">Vay dµi h¹n </t>
  </si>
  <si>
    <t xml:space="preserve">Vay ng©n hµng </t>
  </si>
  <si>
    <t xml:space="preserve">Vay ®èi t­îng kh¸c </t>
  </si>
  <si>
    <t>Tr¸i phiÕu ph¸t hµnh</t>
  </si>
  <si>
    <t>b</t>
  </si>
  <si>
    <t>Nî dµi h¹n</t>
  </si>
  <si>
    <t>Thuª tµi chÝnh</t>
  </si>
  <si>
    <t xml:space="preserve">Nî dµi h¹n kh¸c </t>
  </si>
  <si>
    <t xml:space="preserve">Vèn chñ së h÷u </t>
  </si>
  <si>
    <t xml:space="preserve"> B¶ng ®èi chiÕu biÕn ®éng cña vèn chñ së h÷u (b¶ng chi tiÕt trang sau)</t>
  </si>
  <si>
    <t xml:space="preserve">Chi tiÕt vèn dÇu t­ cña chñ së h÷u </t>
  </si>
  <si>
    <t xml:space="preserve">- Vèn gãp cña nhµ n­íc </t>
  </si>
  <si>
    <t>- Vèn gãp cña c¸c ®èi t­îng kh¸c</t>
  </si>
  <si>
    <t xml:space="preserve">* Gi¸ trÞ tr¸i phiÕu ®· chuyÓn thµnh cæ phiÕu trong n¨m </t>
  </si>
  <si>
    <t xml:space="preserve">* Sè l­îng cæ phiÕu quü </t>
  </si>
  <si>
    <t>c</t>
  </si>
  <si>
    <t xml:space="preserve">C¸c giao dÞch vÒ vèn víi c¸c chñ së h÷u vµ ph©n phèi cæ tøc, chia lîi nhuËn </t>
  </si>
  <si>
    <t>- Vèn ®Çu t­ cña chñ së h÷u</t>
  </si>
  <si>
    <t xml:space="preserve">+ Vèn gãp ®Çu n¨m </t>
  </si>
  <si>
    <t xml:space="preserve">+ Vèn gãp t¨ng trong n¨m </t>
  </si>
  <si>
    <t xml:space="preserve">+ Vèn gãp gi¶m trong n¨m </t>
  </si>
  <si>
    <t xml:space="preserve">+ Vèn gãp cuèi n¨m </t>
  </si>
  <si>
    <t xml:space="preserve">- Cæ tøc, lîi nhuËn ®­îc chia </t>
  </si>
  <si>
    <t xml:space="preserve">d </t>
  </si>
  <si>
    <t xml:space="preserve">Cæ tøc </t>
  </si>
  <si>
    <t xml:space="preserve">- Cæ tøc ®· c«ng bè sau ngµy kÕt thóc kú kÕ to¸n n¨m </t>
  </si>
  <si>
    <t xml:space="preserve">+ Cæ tøc ®· c«ng bè trªn cæ phiÕu phæ th«ng </t>
  </si>
  <si>
    <t xml:space="preserve">+ Cæ tøc ®· c«ng bè trªn cæ phiÕu ­u ®·i </t>
  </si>
  <si>
    <t xml:space="preserve">- Cæ tøc cña cæ phiÕu ­u ®·i luü kÕ ch­a ®­îc ghi nhËn </t>
  </si>
  <si>
    <t>®</t>
  </si>
  <si>
    <t>Cæ phiÕu</t>
  </si>
  <si>
    <t xml:space="preserve">- Sè l­îng cæ phiÕu ®¨ng ký ph¸t hµnh </t>
  </si>
  <si>
    <t xml:space="preserve">- Sè l­îng cæ phiÕu ®· b¸n ra c«ng chóng  </t>
  </si>
  <si>
    <t xml:space="preserve">+ Cæ phiÕu phæ th«ng </t>
  </si>
  <si>
    <t xml:space="preserve">+ Cæ phiÕu ­u ®·i </t>
  </si>
  <si>
    <t>- Sè l­îng cæ phiÕu ®ù¬c mua l¹i</t>
  </si>
  <si>
    <t xml:space="preserve">- Sè l­îng cæ phiÕu ®ang l­u hµnh </t>
  </si>
  <si>
    <t>* MÖnh gi¸ cæ phiÕu ®ang l­u hµnh :</t>
  </si>
  <si>
    <t>e</t>
  </si>
  <si>
    <t xml:space="preserve">C¸c quü cña doanh nghiÖp </t>
  </si>
  <si>
    <t xml:space="preserve">- Quü ®Çu t­ ph¸t triÓn </t>
  </si>
  <si>
    <t>- Quü dù phßng tµi chÝnh</t>
  </si>
  <si>
    <t xml:space="preserve">- Quü kh¸c thuéc vèn chñ së h÷u </t>
  </si>
  <si>
    <t xml:space="preserve">* Môc ®Ých trÝch lËp vµ sö dông c¸c quü cña doanh nghiÖp </t>
  </si>
  <si>
    <t>g</t>
  </si>
  <si>
    <t xml:space="preserve">Thu nhËp vµ chi phÝ, l·i hoÆc lç ®­îc ghi nhËn trùc tiÕp vµo vèn chñ së h÷u theo quy </t>
  </si>
  <si>
    <t>®Þnh cña c¸c chuÈn mùc kÕ to¸n cô thÓ</t>
  </si>
  <si>
    <t xml:space="preserve">Nguån kinh phÝ </t>
  </si>
  <si>
    <t xml:space="preserve">Quý nµy n¨m nay </t>
  </si>
  <si>
    <t>Quý nµy n¨m  tr­íc</t>
  </si>
  <si>
    <t>- Nguån kinh phÝ ®­îc cÊp trong n¨m</t>
  </si>
  <si>
    <t xml:space="preserve">- Chi sù nghiÖp </t>
  </si>
  <si>
    <t>- Nguån kinh phÝ cßn l¹i</t>
  </si>
  <si>
    <t>VI</t>
  </si>
  <si>
    <t>Th«ng tin bæ xung cho c¸c kho¶n môc tr×nh bµy trong b¸o c¸o kÕt qu¶ ho¹t ®éng kinh doanh</t>
  </si>
  <si>
    <t xml:space="preserve">Quý nµy n¨m nay  </t>
  </si>
  <si>
    <t xml:space="preserve">Quý nµy n¨m tr­íc  </t>
  </si>
  <si>
    <t>Tæng doanh thu b¸n hµng vµ cung cÊp dÞch vô</t>
  </si>
  <si>
    <t>Doanh thu b¸n hµng</t>
  </si>
  <si>
    <t>Doanh thu cung cÊp dÞch vô (VC)</t>
  </si>
  <si>
    <t>Doanh thu hîp ®ång x©y dùng</t>
  </si>
  <si>
    <t>C¸c kho¶n gi¶m trõ doanh thu</t>
  </si>
  <si>
    <t>ChiÕt khÊu th­¬ng m¹i</t>
  </si>
  <si>
    <t>Gi¶m gi¸ hµng b¸n</t>
  </si>
  <si>
    <t>Hµng b¸n bÞ tr¶ l¹i</t>
  </si>
  <si>
    <t>ThuÕ GTGT ph¶i nép (trùc tiÕp)</t>
  </si>
  <si>
    <t>Doanh thu thuÇn vÒ b¸n hµng vµ cung cÊp dÞch vô</t>
  </si>
  <si>
    <t>DT thuÇn trao ®æi SP HH</t>
  </si>
  <si>
    <t>DT thuÇn trao ®æidÞch vô</t>
  </si>
  <si>
    <t xml:space="preserve"> Gi¸ vèn hµng b¸n</t>
  </si>
  <si>
    <t xml:space="preserve">Gi¸ vèn hµng ho¸ </t>
  </si>
  <si>
    <t>Gi¸ vèn kh¸c(xö lý kiÓm kª)</t>
  </si>
  <si>
    <t>Gi¸ vèn cña dÞch vô ®· cung cÊp</t>
  </si>
  <si>
    <t>Doanh thu ho¹t ®éng tµi chÝnh</t>
  </si>
  <si>
    <t>L·i tiÒn göi, tiÒn cho vay</t>
  </si>
  <si>
    <t>L·i ®Çu t­ tr¸i phiÕu, k× phiÕu, tÝn phiÕu</t>
  </si>
  <si>
    <t>Cæ tøc, lîi nhuËn ®­îc chia</t>
  </si>
  <si>
    <t>L·i b¸n ngo¹i tÖ</t>
  </si>
  <si>
    <t>L·i chªnh lÖch tû gi¸ ®· thùc hiÖn</t>
  </si>
  <si>
    <t>L·i chªnh lÖch tû gi¸ ch­a thùc hiÖn</t>
  </si>
  <si>
    <t>L·i b¸n hµng tr¶ chËm</t>
  </si>
  <si>
    <t>Doanh thu ho¹t ®éng tµi chÝnh kh¸c</t>
  </si>
  <si>
    <t>Chi phÝ b¸n hµng</t>
  </si>
  <si>
    <t xml:space="preserve">V¨n phßng C«ng ty </t>
  </si>
  <si>
    <t xml:space="preserve">Chi phÝ nguyªn liÖu, vËt liÖu </t>
  </si>
  <si>
    <t xml:space="preserve">Chi phÝ nh©n c«ng </t>
  </si>
  <si>
    <t xml:space="preserve">Chi phÝ khÊu hao tµi s¶n cè ®Þnh </t>
  </si>
  <si>
    <t xml:space="preserve">Chi phÝ dÞch vô mua ngoµi </t>
  </si>
  <si>
    <t xml:space="preserve">Chi phÝ kh¸c b»ng tiÒn </t>
  </si>
  <si>
    <t>Chi nh¸nh Hå ChÝ Minh</t>
  </si>
  <si>
    <t>Chi nh¸nh §µ N½ng</t>
  </si>
  <si>
    <t>Chi phÝ qu¶n lý doanh nghiÖp</t>
  </si>
  <si>
    <t>ThuÕ, phÝ, lÖ phÝ</t>
  </si>
  <si>
    <t>Thu nhËp kh¸c</t>
  </si>
  <si>
    <t>VËt t­</t>
  </si>
  <si>
    <t>PhÕ liÖu</t>
  </si>
  <si>
    <t>Kh¸c</t>
  </si>
  <si>
    <t>Chi phÝ kh¸c</t>
  </si>
  <si>
    <t xml:space="preserve">22. Vèn chñ së h÷u </t>
  </si>
  <si>
    <t xml:space="preserve">a. B¶ng ®èi chiÕu biÕn ®éng cña vèn chñ së h÷u </t>
  </si>
  <si>
    <t>ChØ tiªu</t>
  </si>
  <si>
    <t>Vèn ®Çu t­ cña chñ SH</t>
  </si>
  <si>
    <t>ThÆng d­ vèn cæ phÇn</t>
  </si>
  <si>
    <t>Vèn kh¸c cña chñ SH</t>
  </si>
  <si>
    <t>Quü ®Çu t­ ph¸t triÓn</t>
  </si>
  <si>
    <t xml:space="preserve">Quü dù phßng tµi chÝnh </t>
  </si>
  <si>
    <t>Lîi nhuËn sau thuÕ ch­a p/phèi</t>
  </si>
  <si>
    <t>A</t>
  </si>
  <si>
    <t>T¹i 01/01/2013</t>
  </si>
  <si>
    <t>- T¨ng vèn trong kỳ</t>
  </si>
  <si>
    <t>- Lîi nhuËn trong kỳ</t>
  </si>
  <si>
    <t>- T¨ng kh¸c</t>
  </si>
  <si>
    <t xml:space="preserve">- Gi¶m vèn </t>
  </si>
  <si>
    <t>- Ph©n phèi lîi nhuËn</t>
  </si>
  <si>
    <t>T¹i 31/12/2013</t>
  </si>
  <si>
    <t>- T¨ng vèn trong kú</t>
  </si>
  <si>
    <t>- Lîi nhuËn trong kú</t>
  </si>
  <si>
    <t>- Chia cæ tøc</t>
  </si>
  <si>
    <t>T¹i 30/06/2014</t>
  </si>
  <si>
    <t>Chi phÝ tµi chÝnh</t>
  </si>
  <si>
    <t>L·i tiÒn vay</t>
  </si>
  <si>
    <t>CK thanh to¸n, l·i b¸n hµng tr¶ chËm</t>
  </si>
  <si>
    <t>Lç do thanh lÝ c¸c kho¶n ®Çu t­ ng¾n h¹n, dµi h¹n</t>
  </si>
  <si>
    <t>Lç b¸n ngo¹i tÖ</t>
  </si>
  <si>
    <t xml:space="preserve">Lç chªnh lÖch tû </t>
  </si>
  <si>
    <t>Lç chªnh lÖch tû gi¸ ®· thùc hiÖn</t>
  </si>
  <si>
    <t>Lç chªnh lÖch tû gi¸ ch­a thùc hiÖn</t>
  </si>
  <si>
    <t>Dù phßng gi¶m gi¸ c¸c kho¶n ®Çu t­ ng¾n h¹n, dµi h¹n</t>
  </si>
  <si>
    <t>Chi phÝ tµi chÝnh kh¸c</t>
  </si>
  <si>
    <t>Chi phÝ thuÕ thu nhËp doanh nghiÖp hiÖn hµnh</t>
  </si>
  <si>
    <t>Chi phÝ thuÕ thu nhËp doanh nghiÖp tÝnh trªn thu nhËp  chÞu thuÕ quý hiÖn hµnh</t>
  </si>
  <si>
    <t>§iÒu chØnh chi phÝ thuÕTNDN cña c¸c n¨m tr­íc vµo chi phÝ thuÕ thu nhËp doanh nghiÖp hiÖn hµnh n¨m nay</t>
  </si>
  <si>
    <t>Tæng chi phÝ thuÕ TNDN hiÖn hµnh</t>
  </si>
  <si>
    <t>Chi phÝ thuÕ TNDN ho·n l¹i</t>
  </si>
  <si>
    <t xml:space="preserve">Chi phÝ thuÕ TNDN ho·n l¹i ph¸t sinh tõ c¸c kho¶n chªnh lÖch t¹m thêi ph¶i chÞu thuÕ </t>
  </si>
  <si>
    <t>Chi phÝ thuÕ thu nhËp doanh nghiÖp ho·n l¹i ph¸t sinh tõ viÖc hoµn nhËp   .  .  .  .</t>
  </si>
  <si>
    <t xml:space="preserve">Chi phÝ s¶n xuÊt kinh doanh theo yÕu tè </t>
  </si>
  <si>
    <t>VII</t>
  </si>
  <si>
    <t xml:space="preserve">Th«ng tin bæ xung cho c¸c kho¶n môc tr×nh bµy trong b¸o c¸o l­u chuyÓn tiÒn tÖ </t>
  </si>
  <si>
    <t xml:space="preserve">C¸c giao dÞch kh«ng b»ng tiÒn ¶nh h­ëng ®Õn b¸o c¸o l­u chuyÓn tiÒn tÖ vµ c¸c kho¶n tiÒn do doanh nghiÖp n¾m gi÷ nh­ng kh«ng ®­îc sö dông </t>
  </si>
  <si>
    <t>Mua tµi s¶n b»ng c¸ch nhËn c¸c kho¶n nî liªn quan trùc tiÕp hoÆc th«ng qua nghiÖp vô cho thuª tµi chÝnh :</t>
  </si>
  <si>
    <t xml:space="preserve">  - Mua doanh nghiÖp th«ng qua ph¸t hµnh cæ phiÕu:</t>
  </si>
  <si>
    <t xml:space="preserve">  - ChuyÓn nî thµnh vèn chñ së h÷u:</t>
  </si>
  <si>
    <t>Mua vµ thanh lÝ c«ng ty con hoÆc ®¬n vÞ kinh doanh kh¸c trong k× b¸o c¸o</t>
  </si>
  <si>
    <t xml:space="preserve">  - Tæng gi¸ trÞ mua hoÆc thanh lÝ ;</t>
  </si>
  <si>
    <t xml:space="preserve">  - PhÇn gi¸ trÞ mua hoÆc thanh lÝ ®­îc thanh to¸n b»ng tiÒn vµ c¸c kho¶n t­¬ng ®­¬ng tiÒn ;</t>
  </si>
  <si>
    <t xml:space="preserve">  - Sè tiÒn vµ c¸c kho¶n t­¬ng ®­¬ng tiÒn thùc cã trong c«ng ty  con hoÆc ®¬n vÞ kinh doanh kh¸c ®­îc mua hoÆc thanh lÝ;</t>
  </si>
  <si>
    <t xml:space="preserve">  -PhÇn gÝ trÞ tµi s¶n ( Tæng hîp theo tõng lo¹i tµi s¶n) vµ nî ph¶i tr¶ kh«ng ph¶i lµ tiÒn vµ c¸c kho¶n t­¬ng ®­¬ng tiÒn trong c«ng ty con hoÆc ®¬n vÞ kinh doanh kh¸c ®­îc mua hoÆc thanh lÝ trong k×.</t>
  </si>
  <si>
    <t xml:space="preserve"> Tr×nh bµy gi¸ trÞ vµ lÝ do cña c¸c kho¶n tiÒn vµ t­¬ng ®­¬ng tiÒn lín do doanh nghiÖp n¾m gi÷ nh­ng kh«ng ®­îc sö dông do cã sù h¹n chÕ cña ph¸p luËt hoÆc c¸c rµng buéc kh¸c mµ  doanh nghiÖp ph¶i thùc hiÖn.</t>
  </si>
  <si>
    <t>VIII</t>
  </si>
  <si>
    <t xml:space="preserve">Nh÷ng th«ng tin kh¸c </t>
  </si>
  <si>
    <t>Nh÷ng kho¶n nî tiÒm tµng, kho¶n cam kÕt vµ nh÷ng th«ng tin tµi chÝnh kh¸c</t>
  </si>
  <si>
    <t>Nh÷ng sù kiÖn ph¸t sinh sau ngµy kÕt thóc k× kÕ to¸n n¨m:</t>
  </si>
  <si>
    <t>Th«ng tin vÒ c¸c bªn liªn quan:</t>
  </si>
  <si>
    <t>Tr×nh bµy tµi s¶n, doanh thu, kÕt qu¶ kinh doanh theo bé phËn (Theo lÜnh vùc kinh doanh hoÆc khu vùc ®Þa lÝ ) theo qui ®Þnh cña ChuÈn mùc kÕ to¸n sè 28''B¸o c¸o bé phËn''(2):</t>
  </si>
  <si>
    <t>Th«ng tin so s¸nh(Nh÷ng thay ®æi vÒ sè d­ cuèi trong B¸o c¸o tµi chÝnh cña niªn ®é kÕ to¸n tr­íc): Theo kÕt qu¶ cña Thanh tra Bé Tµi chÝnh thanh tra BCTC n¨m 2013</t>
  </si>
  <si>
    <t>Th«ng tin vÒ ho¹t ®éng liªn tôc:</t>
  </si>
  <si>
    <t>Nh÷ng th«ng tin kh¸c.(3)</t>
  </si>
  <si>
    <t xml:space="preserve">                Ng­êi lËp biÓu                              KÕ to¸n tr­ëng                               Tæng gi¸m ®èc</t>
  </si>
  <si>
    <t xml:space="preserve">                   (Ký, hä tªn)                                   ( Ký, hä tªn)                              (Ký, hä tªn, ®ãng dÊu)</t>
  </si>
  <si>
    <t>8. Chi phi ban hang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</si>
</sst>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0.00_);[Red]\(0.00\)"/>
    <numFmt numFmtId="189" formatCode="_(* #,##0_);_(* \(#,##0\);_(* &quot;-&quot;??_);_(@_)"/>
    <numFmt numFmtId="190" formatCode="#,##0_);\(#,##0\);&quot;-&quot;??_)"/>
    <numFmt numFmtId="191" formatCode="_-* #,##0_-;\-* #,##0_-;_-* &quot;-&quot;??_-;_-@_-"/>
  </numFmts>
  <fonts count="6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.vntimes"/>
      <family val="0"/>
    </font>
    <font>
      <b/>
      <sz val="12"/>
      <name val=".VnTime"/>
      <family val="2"/>
    </font>
    <font>
      <b/>
      <i/>
      <sz val="12"/>
      <name val=".VnTime"/>
      <family val="2"/>
    </font>
    <font>
      <sz val="12"/>
      <name val=".VnTime"/>
      <family val="2"/>
    </font>
    <font>
      <i/>
      <sz val="12"/>
      <name val=".VnTime"/>
      <family val="2"/>
    </font>
    <font>
      <b/>
      <sz val="12"/>
      <name val=".VnTimeH"/>
      <family val="2"/>
    </font>
    <font>
      <sz val="12"/>
      <name val=".VnTimeH"/>
      <family val="2"/>
    </font>
    <font>
      <b/>
      <u val="single"/>
      <sz val="12"/>
      <name val=".VnTime"/>
      <family val="2"/>
    </font>
    <font>
      <b/>
      <i/>
      <sz val="12"/>
      <color indexed="12"/>
      <name val=".VnTime"/>
      <family val="2"/>
    </font>
    <font>
      <sz val="12"/>
      <color indexed="48"/>
      <name val=".VnTime"/>
      <family val="2"/>
    </font>
    <font>
      <b/>
      <sz val="12"/>
      <color indexed="8"/>
      <name val=".VnTime"/>
      <family val="2"/>
    </font>
    <font>
      <sz val="12"/>
      <color indexed="8"/>
      <name val=".VnTime"/>
      <family val="2"/>
    </font>
    <font>
      <b/>
      <i/>
      <sz val="12"/>
      <color indexed="48"/>
      <name val=".VnTime"/>
      <family val="2"/>
    </font>
    <font>
      <b/>
      <sz val="8"/>
      <name val="Tahoma"/>
      <family val="2"/>
    </font>
    <font>
      <sz val="8"/>
      <name val="Tahoma"/>
      <family val="2"/>
    </font>
    <font>
      <sz val="12"/>
      <color indexed="12"/>
      <name val=".VnTime"/>
      <family val="2"/>
    </font>
    <font>
      <b/>
      <sz val="12"/>
      <color indexed="12"/>
      <name val=".VnTime"/>
      <family val="2"/>
    </font>
    <font>
      <sz val="12"/>
      <color indexed="10"/>
      <name val=".VnTime"/>
      <family val="2"/>
    </font>
    <font>
      <b/>
      <sz val="11"/>
      <name val=".VnTime"/>
      <family val="2"/>
    </font>
    <font>
      <b/>
      <sz val="11"/>
      <color indexed="40"/>
      <name val=".VnTime"/>
      <family val="2"/>
    </font>
    <font>
      <sz val="11"/>
      <name val=".VnTime"/>
      <family val="2"/>
    </font>
    <font>
      <b/>
      <sz val="12"/>
      <color indexed="48"/>
      <name val=".VnTime"/>
      <family val="2"/>
    </font>
    <font>
      <sz val="10"/>
      <name val=".VnTime"/>
      <family val="2"/>
    </font>
    <font>
      <b/>
      <sz val="10"/>
      <color indexed="40"/>
      <name val=".VnTime"/>
      <family val="2"/>
    </font>
    <font>
      <b/>
      <sz val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93"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41" fontId="1" fillId="0" borderId="0" xfId="0" applyNumberFormat="1" applyFont="1" applyFill="1" applyAlignment="1">
      <alignment/>
    </xf>
    <xf numFmtId="41" fontId="1" fillId="0" borderId="12" xfId="0" applyNumberFormat="1" applyFont="1" applyFill="1" applyBorder="1" applyAlignment="1">
      <alignment horizontal="center" vertical="center" wrapText="1"/>
    </xf>
    <xf numFmtId="41" fontId="1" fillId="0" borderId="11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41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1" fontId="2" fillId="0" borderId="10" xfId="0" applyNumberFormat="1" applyFont="1" applyBorder="1" applyAlignment="1">
      <alignment/>
    </xf>
    <xf numFmtId="41" fontId="1" fillId="0" borderId="0" xfId="0" applyNumberFormat="1" applyFont="1" applyFill="1" applyAlignment="1">
      <alignment horizontal="right"/>
    </xf>
    <xf numFmtId="41" fontId="1" fillId="0" borderId="11" xfId="0" applyNumberFormat="1" applyFont="1" applyBorder="1" applyAlignment="1">
      <alignment horizontal="right"/>
    </xf>
    <xf numFmtId="41" fontId="1" fillId="0" borderId="10" xfId="0" applyNumberFormat="1" applyFont="1" applyBorder="1" applyAlignment="1">
      <alignment horizontal="right"/>
    </xf>
    <xf numFmtId="41" fontId="2" fillId="0" borderId="10" xfId="0" applyNumberFormat="1" applyFont="1" applyBorder="1" applyAlignment="1">
      <alignment horizontal="right"/>
    </xf>
    <xf numFmtId="41" fontId="2" fillId="0" borderId="10" xfId="0" applyNumberFormat="1" applyFont="1" applyBorder="1" applyAlignment="1">
      <alignment horizontal="right"/>
    </xf>
    <xf numFmtId="41" fontId="1" fillId="0" borderId="10" xfId="0" applyNumberFormat="1" applyFont="1" applyBorder="1" applyAlignment="1">
      <alignment horizontal="right"/>
    </xf>
    <xf numFmtId="41" fontId="1" fillId="0" borderId="0" xfId="0" applyNumberFormat="1" applyFont="1" applyAlignment="1">
      <alignment horizontal="right"/>
    </xf>
    <xf numFmtId="0" fontId="4" fillId="0" borderId="0" xfId="0" applyFont="1" applyFill="1" applyAlignment="1">
      <alignment/>
    </xf>
    <xf numFmtId="38" fontId="4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38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38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8" fontId="4" fillId="0" borderId="10" xfId="0" applyNumberFormat="1" applyFont="1" applyBorder="1" applyAlignment="1">
      <alignment/>
    </xf>
    <xf numFmtId="38" fontId="4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38" fontId="4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38" fontId="0" fillId="0" borderId="14" xfId="0" applyNumberFormat="1" applyFont="1" applyBorder="1" applyAlignment="1">
      <alignment/>
    </xf>
    <xf numFmtId="0" fontId="6" fillId="0" borderId="16" xfId="57" applyFont="1" applyBorder="1" applyAlignment="1">
      <alignment horizontal="center" vertical="center"/>
      <protection/>
    </xf>
    <xf numFmtId="0" fontId="0" fillId="0" borderId="15" xfId="0" applyFont="1" applyBorder="1" applyAlignment="1">
      <alignment/>
    </xf>
    <xf numFmtId="0" fontId="6" fillId="0" borderId="17" xfId="57" applyFont="1" applyBorder="1" applyAlignment="1">
      <alignment horizontal="center" vertical="center"/>
      <protection/>
    </xf>
    <xf numFmtId="189" fontId="5" fillId="0" borderId="18" xfId="44" applyNumberFormat="1" applyFont="1" applyBorder="1" applyAlignment="1">
      <alignment horizontal="justify" vertical="center"/>
    </xf>
    <xf numFmtId="189" fontId="6" fillId="0" borderId="18" xfId="44" applyNumberFormat="1" applyFont="1" applyBorder="1" applyAlignment="1">
      <alignment horizontal="justify" vertical="center"/>
    </xf>
    <xf numFmtId="0" fontId="0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6" fillId="0" borderId="0" xfId="57" applyFont="1" applyBorder="1" applyAlignment="1">
      <alignment horizontal="center" vertical="center"/>
      <protection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0" xfId="57" applyFont="1" applyBorder="1" applyAlignment="1">
      <alignment horizontal="center" vertical="center"/>
      <protection/>
    </xf>
    <xf numFmtId="189" fontId="5" fillId="0" borderId="13" xfId="44" applyNumberFormat="1" applyFont="1" applyBorder="1" applyAlignment="1">
      <alignment horizontal="justify" vertical="center"/>
    </xf>
    <xf numFmtId="189" fontId="6" fillId="0" borderId="14" xfId="45" applyNumberFormat="1" applyFont="1" applyBorder="1" applyAlignment="1">
      <alignment horizontal="justify" vertical="center"/>
    </xf>
    <xf numFmtId="189" fontId="6" fillId="0" borderId="14" xfId="44" applyNumberFormat="1" applyFont="1" applyBorder="1" applyAlignment="1">
      <alignment horizontal="justify" vertical="center"/>
    </xf>
    <xf numFmtId="190" fontId="6" fillId="0" borderId="14" xfId="44" applyFont="1" applyBorder="1" applyAlignment="1">
      <alignment vertical="center"/>
    </xf>
    <xf numFmtId="49" fontId="10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top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 vertical="top"/>
    </xf>
    <xf numFmtId="49" fontId="1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top"/>
    </xf>
    <xf numFmtId="49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horizontal="left"/>
    </xf>
    <xf numFmtId="3" fontId="15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left"/>
    </xf>
    <xf numFmtId="3" fontId="11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 vertical="top"/>
    </xf>
    <xf numFmtId="49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17" fillId="33" borderId="0" xfId="0" applyNumberFormat="1" applyFont="1" applyFill="1" applyAlignment="1">
      <alignment horizontal="center"/>
    </xf>
    <xf numFmtId="49" fontId="17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49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3" fontId="19" fillId="0" borderId="0" xfId="0" applyNumberFormat="1" applyFont="1" applyAlignment="1">
      <alignment horizontal="right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37" fontId="19" fillId="33" borderId="0" xfId="0" applyNumberFormat="1" applyFont="1" applyFill="1" applyAlignment="1">
      <alignment horizontal="right" vertical="top"/>
    </xf>
    <xf numFmtId="49" fontId="10" fillId="0" borderId="0" xfId="0" applyNumberFormat="1" applyFont="1" applyAlignment="1">
      <alignment wrapText="1"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left"/>
    </xf>
    <xf numFmtId="49" fontId="8" fillId="0" borderId="12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0" fillId="0" borderId="21" xfId="0" applyNumberFormat="1" applyFont="1" applyBorder="1" applyAlignment="1">
      <alignment horizontal="left" vertical="center"/>
    </xf>
    <xf numFmtId="3" fontId="10" fillId="0" borderId="21" xfId="0" applyNumberFormat="1" applyFont="1" applyBorder="1" applyAlignment="1">
      <alignment horizontal="right"/>
    </xf>
    <xf numFmtId="189" fontId="10" fillId="0" borderId="21" xfId="42" applyNumberFormat="1" applyFont="1" applyBorder="1" applyAlignment="1">
      <alignment horizontal="right"/>
    </xf>
    <xf numFmtId="41" fontId="10" fillId="0" borderId="21" xfId="0" applyNumberFormat="1" applyFont="1" applyBorder="1" applyAlignment="1">
      <alignment horizontal="right"/>
    </xf>
    <xf numFmtId="41" fontId="22" fillId="0" borderId="21" xfId="0" applyNumberFormat="1" applyFont="1" applyBorder="1" applyAlignment="1">
      <alignment horizontal="right"/>
    </xf>
    <xf numFmtId="49" fontId="10" fillId="0" borderId="22" xfId="0" applyNumberFormat="1" applyFont="1" applyBorder="1" applyAlignment="1">
      <alignment horizontal="left" vertical="center"/>
    </xf>
    <xf numFmtId="3" fontId="10" fillId="0" borderId="22" xfId="0" applyNumberFormat="1" applyFont="1" applyBorder="1" applyAlignment="1">
      <alignment horizontal="right"/>
    </xf>
    <xf numFmtId="189" fontId="10" fillId="0" borderId="22" xfId="42" applyNumberFormat="1" applyFont="1" applyBorder="1" applyAlignment="1">
      <alignment horizontal="right"/>
    </xf>
    <xf numFmtId="41" fontId="10" fillId="0" borderId="22" xfId="0" applyNumberFormat="1" applyFont="1" applyBorder="1" applyAlignment="1">
      <alignment horizontal="right"/>
    </xf>
    <xf numFmtId="41" fontId="22" fillId="0" borderId="22" xfId="0" applyNumberFormat="1" applyFont="1" applyBorder="1" applyAlignment="1">
      <alignment horizontal="right"/>
    </xf>
    <xf numFmtId="3" fontId="10" fillId="0" borderId="22" xfId="0" applyNumberFormat="1" applyFont="1" applyBorder="1" applyAlignment="1">
      <alignment horizontal="right" vertical="center"/>
    </xf>
    <xf numFmtId="49" fontId="24" fillId="0" borderId="22" xfId="0" applyNumberFormat="1" applyFont="1" applyBorder="1" applyAlignment="1">
      <alignment horizontal="left" vertical="center"/>
    </xf>
    <xf numFmtId="3" fontId="24" fillId="0" borderId="22" xfId="0" applyNumberFormat="1" applyFont="1" applyBorder="1" applyAlignment="1">
      <alignment horizontal="right" vertical="center"/>
    </xf>
    <xf numFmtId="3" fontId="24" fillId="0" borderId="22" xfId="0" applyNumberFormat="1" applyFont="1" applyBorder="1" applyAlignment="1">
      <alignment horizontal="right"/>
    </xf>
    <xf numFmtId="41" fontId="24" fillId="0" borderId="22" xfId="0" applyNumberFormat="1" applyFont="1" applyBorder="1" applyAlignment="1">
      <alignment horizontal="right"/>
    </xf>
    <xf numFmtId="49" fontId="24" fillId="0" borderId="0" xfId="0" applyNumberFormat="1" applyFont="1" applyAlignment="1">
      <alignment horizontal="left"/>
    </xf>
    <xf numFmtId="3" fontId="22" fillId="0" borderId="22" xfId="0" applyNumberFormat="1" applyFont="1" applyBorder="1" applyAlignment="1">
      <alignment horizontal="right" vertical="center"/>
    </xf>
    <xf numFmtId="41" fontId="22" fillId="0" borderId="22" xfId="0" applyNumberFormat="1" applyFont="1" applyBorder="1" applyAlignment="1">
      <alignment horizontal="right" vertical="center"/>
    </xf>
    <xf numFmtId="3" fontId="16" fillId="0" borderId="22" xfId="0" applyNumberFormat="1" applyFont="1" applyBorder="1" applyAlignment="1">
      <alignment horizontal="right" vertical="center"/>
    </xf>
    <xf numFmtId="41" fontId="16" fillId="0" borderId="22" xfId="0" applyNumberFormat="1" applyFont="1" applyBorder="1" applyAlignment="1">
      <alignment horizontal="right" vertical="center"/>
    </xf>
    <xf numFmtId="49" fontId="10" fillId="0" borderId="23" xfId="0" applyNumberFormat="1" applyFont="1" applyBorder="1" applyAlignment="1">
      <alignment horizontal="left"/>
    </xf>
    <xf numFmtId="49" fontId="10" fillId="0" borderId="24" xfId="0" applyNumberFormat="1" applyFont="1" applyBorder="1" applyAlignment="1">
      <alignment horizontal="right"/>
    </xf>
    <xf numFmtId="49" fontId="10" fillId="0" borderId="25" xfId="0" applyNumberFormat="1" applyFont="1" applyBorder="1" applyAlignment="1">
      <alignment horizontal="right"/>
    </xf>
    <xf numFmtId="3" fontId="22" fillId="0" borderId="25" xfId="0" applyNumberFormat="1" applyFont="1" applyBorder="1" applyAlignment="1">
      <alignment horizontal="right"/>
    </xf>
    <xf numFmtId="189" fontId="10" fillId="0" borderId="0" xfId="42" applyNumberFormat="1" applyFont="1" applyAlignment="1">
      <alignment/>
    </xf>
    <xf numFmtId="0" fontId="22" fillId="0" borderId="0" xfId="0" applyFont="1" applyAlignment="1">
      <alignment/>
    </xf>
    <xf numFmtId="37" fontId="10" fillId="0" borderId="0" xfId="0" applyNumberFormat="1" applyFont="1" applyAlignment="1">
      <alignment/>
    </xf>
    <xf numFmtId="49" fontId="22" fillId="0" borderId="0" xfId="0" applyNumberFormat="1" applyFont="1" applyAlignment="1">
      <alignment horizontal="right"/>
    </xf>
    <xf numFmtId="49" fontId="23" fillId="0" borderId="12" xfId="0" applyNumberFormat="1" applyFont="1" applyBorder="1" applyAlignment="1">
      <alignment horizontal="right" vertical="center" wrapText="1"/>
    </xf>
    <xf numFmtId="3" fontId="22" fillId="0" borderId="21" xfId="0" applyNumberFormat="1" applyFont="1" applyBorder="1" applyAlignment="1">
      <alignment horizontal="right"/>
    </xf>
    <xf numFmtId="3" fontId="22" fillId="0" borderId="22" xfId="0" applyNumberFormat="1" applyFont="1" applyBorder="1" applyAlignment="1">
      <alignment horizontal="right"/>
    </xf>
    <xf numFmtId="189" fontId="22" fillId="0" borderId="22" xfId="42" applyNumberFormat="1" applyFont="1" applyBorder="1" applyAlignment="1">
      <alignment/>
    </xf>
    <xf numFmtId="179" fontId="22" fillId="0" borderId="22" xfId="0" applyNumberFormat="1" applyFont="1" applyBorder="1" applyAlignment="1">
      <alignment horizontal="right"/>
    </xf>
    <xf numFmtId="179" fontId="24" fillId="0" borderId="22" xfId="0" applyNumberFormat="1" applyFont="1" applyBorder="1" applyAlignment="1">
      <alignment horizontal="right"/>
    </xf>
    <xf numFmtId="191" fontId="24" fillId="0" borderId="22" xfId="0" applyNumberFormat="1" applyFont="1" applyBorder="1" applyAlignment="1">
      <alignment horizontal="right"/>
    </xf>
    <xf numFmtId="179" fontId="22" fillId="0" borderId="22" xfId="0" applyNumberFormat="1" applyFont="1" applyBorder="1" applyAlignment="1">
      <alignment horizontal="right" vertical="center"/>
    </xf>
    <xf numFmtId="179" fontId="10" fillId="0" borderId="22" xfId="0" applyNumberFormat="1" applyFont="1" applyBorder="1" applyAlignment="1">
      <alignment horizontal="right" vertical="center"/>
    </xf>
    <xf numFmtId="179" fontId="10" fillId="0" borderId="22" xfId="0" applyNumberFormat="1" applyFont="1" applyBorder="1" applyAlignment="1">
      <alignment horizontal="right"/>
    </xf>
    <xf numFmtId="179" fontId="24" fillId="0" borderId="22" xfId="0" applyNumberFormat="1" applyFont="1" applyBorder="1" applyAlignment="1">
      <alignment horizontal="right" vertical="center"/>
    </xf>
    <xf numFmtId="179" fontId="16" fillId="0" borderId="22" xfId="0" applyNumberFormat="1" applyFont="1" applyBorder="1" applyAlignment="1">
      <alignment horizontal="right" vertical="center"/>
    </xf>
    <xf numFmtId="49" fontId="10" fillId="0" borderId="25" xfId="0" applyNumberFormat="1" applyFont="1" applyBorder="1" applyAlignment="1">
      <alignment horizontal="left"/>
    </xf>
    <xf numFmtId="0" fontId="22" fillId="0" borderId="0" xfId="0" applyFont="1" applyAlignment="1">
      <alignment horizontal="right"/>
    </xf>
    <xf numFmtId="3" fontId="22" fillId="0" borderId="0" xfId="0" applyNumberFormat="1" applyFont="1" applyAlignment="1">
      <alignment horizontal="right"/>
    </xf>
    <xf numFmtId="49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49" fontId="10" fillId="0" borderId="0" xfId="0" applyNumberFormat="1" applyFont="1" applyAlignment="1">
      <alignment vertical="top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top"/>
    </xf>
    <xf numFmtId="3" fontId="10" fillId="0" borderId="0" xfId="0" applyNumberFormat="1" applyFont="1" applyAlignment="1">
      <alignment/>
    </xf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49" fontId="14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3" fontId="23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37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top"/>
    </xf>
    <xf numFmtId="38" fontId="10" fillId="0" borderId="0" xfId="0" applyNumberFormat="1" applyFont="1" applyAlignment="1">
      <alignment horizontal="right" vertical="top"/>
    </xf>
    <xf numFmtId="3" fontId="9" fillId="0" borderId="0" xfId="0" applyNumberFormat="1" applyFont="1" applyAlignment="1">
      <alignment horizontal="right"/>
    </xf>
    <xf numFmtId="38" fontId="10" fillId="0" borderId="0" xfId="0" applyNumberFormat="1" applyFont="1" applyAlignment="1">
      <alignment/>
    </xf>
    <xf numFmtId="0" fontId="8" fillId="0" borderId="12" xfId="0" applyFont="1" applyBorder="1" applyAlignment="1">
      <alignment horizontal="center" vertical="center" wrapText="1"/>
    </xf>
    <xf numFmtId="38" fontId="8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38" fontId="10" fillId="0" borderId="12" xfId="0" applyNumberFormat="1" applyFont="1" applyBorder="1" applyAlignment="1">
      <alignment horizontal="center"/>
    </xf>
    <xf numFmtId="49" fontId="25" fillId="0" borderId="21" xfId="0" applyNumberFormat="1" applyFont="1" applyBorder="1" applyAlignment="1">
      <alignment/>
    </xf>
    <xf numFmtId="3" fontId="25" fillId="0" borderId="22" xfId="0" applyNumberFormat="1" applyFont="1" applyBorder="1" applyAlignment="1">
      <alignment/>
    </xf>
    <xf numFmtId="3" fontId="25" fillId="0" borderId="21" xfId="0" applyNumberFormat="1" applyFont="1" applyBorder="1" applyAlignment="1">
      <alignment/>
    </xf>
    <xf numFmtId="38" fontId="25" fillId="0" borderId="21" xfId="0" applyNumberFormat="1" applyFont="1" applyBorder="1" applyAlignment="1">
      <alignment/>
    </xf>
    <xf numFmtId="49" fontId="27" fillId="0" borderId="22" xfId="0" applyNumberFormat="1" applyFont="1" applyBorder="1" applyAlignment="1">
      <alignment/>
    </xf>
    <xf numFmtId="3" fontId="27" fillId="0" borderId="22" xfId="0" applyNumberFormat="1" applyFont="1" applyBorder="1" applyAlignment="1">
      <alignment/>
    </xf>
    <xf numFmtId="38" fontId="27" fillId="0" borderId="22" xfId="0" applyNumberFormat="1" applyFont="1" applyBorder="1" applyAlignment="1">
      <alignment/>
    </xf>
    <xf numFmtId="0" fontId="27" fillId="0" borderId="22" xfId="0" applyFont="1" applyBorder="1" applyAlignment="1">
      <alignment/>
    </xf>
    <xf numFmtId="49" fontId="25" fillId="0" borderId="22" xfId="0" applyNumberFormat="1" applyFont="1" applyBorder="1" applyAlignment="1">
      <alignment/>
    </xf>
    <xf numFmtId="3" fontId="26" fillId="0" borderId="22" xfId="0" applyNumberFormat="1" applyFont="1" applyBorder="1" applyAlignment="1">
      <alignment/>
    </xf>
    <xf numFmtId="38" fontId="26" fillId="0" borderId="22" xfId="0" applyNumberFormat="1" applyFont="1" applyBorder="1" applyAlignment="1">
      <alignment/>
    </xf>
    <xf numFmtId="49" fontId="27" fillId="0" borderId="25" xfId="0" applyNumberFormat="1" applyFont="1" applyBorder="1" applyAlignment="1">
      <alignment/>
    </xf>
    <xf numFmtId="0" fontId="27" fillId="0" borderId="25" xfId="0" applyFont="1" applyBorder="1" applyAlignment="1">
      <alignment/>
    </xf>
    <xf numFmtId="38" fontId="27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8" fontId="23" fillId="0" borderId="0" xfId="0" applyNumberFormat="1" applyFont="1" applyBorder="1" applyAlignment="1">
      <alignment horizontal="right" vertical="top"/>
    </xf>
    <xf numFmtId="3" fontId="23" fillId="0" borderId="0" xfId="0" applyNumberFormat="1" applyFont="1" applyBorder="1" applyAlignment="1">
      <alignment horizontal="right" vertical="top"/>
    </xf>
    <xf numFmtId="37" fontId="10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41" fontId="10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7" fontId="2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38" fontId="28" fillId="33" borderId="0" xfId="0" applyNumberFormat="1" applyFont="1" applyFill="1" applyBorder="1" applyAlignment="1">
      <alignment horizontal="right" vertical="center"/>
    </xf>
    <xf numFmtId="38" fontId="10" fillId="0" borderId="0" xfId="0" applyNumberFormat="1" applyFont="1" applyBorder="1" applyAlignment="1">
      <alignment horizontal="right" vertical="center"/>
    </xf>
    <xf numFmtId="38" fontId="10" fillId="0" borderId="0" xfId="0" applyNumberFormat="1" applyFont="1" applyBorder="1" applyAlignment="1">
      <alignment horizontal="right" vertical="top"/>
    </xf>
    <xf numFmtId="0" fontId="14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/>
    </xf>
    <xf numFmtId="0" fontId="14" fillId="0" borderId="0" xfId="0" applyFont="1" applyAlignment="1">
      <alignment horizontal="right" vertical="top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vertical="top" wrapText="1"/>
    </xf>
    <xf numFmtId="38" fontId="29" fillId="0" borderId="22" xfId="0" applyNumberFormat="1" applyFont="1" applyBorder="1" applyAlignment="1">
      <alignment/>
    </xf>
    <xf numFmtId="41" fontId="30" fillId="0" borderId="21" xfId="0" applyNumberFormat="1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38" fontId="31" fillId="0" borderId="0" xfId="0" applyNumberFormat="1" applyFont="1" applyAlignment="1">
      <alignment/>
    </xf>
    <xf numFmtId="38" fontId="31" fillId="0" borderId="25" xfId="0" applyNumberFormat="1" applyFont="1" applyBorder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49" fontId="8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wrapText="1"/>
    </xf>
    <xf numFmtId="49" fontId="1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3" fontId="16" fillId="0" borderId="0" xfId="0" applyNumberFormat="1" applyFont="1" applyAlignment="1">
      <alignment horizontal="right"/>
    </xf>
    <xf numFmtId="189" fontId="10" fillId="0" borderId="0" xfId="42" applyNumberFormat="1" applyFont="1" applyAlignment="1">
      <alignment horizontal="right"/>
    </xf>
    <xf numFmtId="3" fontId="17" fillId="33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 horizontal="right" vertical="top"/>
    </xf>
    <xf numFmtId="3" fontId="8" fillId="0" borderId="0" xfId="0" applyNumberFormat="1" applyFont="1" applyAlignment="1">
      <alignment horizontal="right"/>
    </xf>
    <xf numFmtId="37" fontId="18" fillId="0" borderId="0" xfId="0" applyNumberFormat="1" applyFont="1" applyAlignment="1">
      <alignment horizontal="right" vertical="top"/>
    </xf>
    <xf numFmtId="37" fontId="10" fillId="0" borderId="0" xfId="0" applyNumberFormat="1" applyFont="1" applyAlignment="1">
      <alignment horizontal="right" vertical="top"/>
    </xf>
    <xf numFmtId="49" fontId="10" fillId="0" borderId="0" xfId="0" applyNumberFormat="1" applyFont="1" applyAlignment="1">
      <alignment horizontal="left" vertical="center" wrapText="1"/>
    </xf>
    <xf numFmtId="3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left" vertical="top" wrapText="1"/>
    </xf>
    <xf numFmtId="3" fontId="8" fillId="0" borderId="0" xfId="0" applyNumberFormat="1" applyFont="1" applyAlignment="1">
      <alignment horizontal="right" vertical="top"/>
    </xf>
    <xf numFmtId="38" fontId="10" fillId="0" borderId="0" xfId="0" applyNumberFormat="1" applyFont="1" applyAlignment="1">
      <alignment vertical="top"/>
    </xf>
    <xf numFmtId="3" fontId="10" fillId="33" borderId="0" xfId="0" applyNumberFormat="1" applyFont="1" applyFill="1" applyAlignment="1">
      <alignment horizontal="right"/>
    </xf>
    <xf numFmtId="49" fontId="14" fillId="0" borderId="0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4" fillId="0" borderId="0" xfId="0" applyFont="1" applyBorder="1" applyAlignment="1">
      <alignment horizontal="center" wrapText="1"/>
    </xf>
    <xf numFmtId="0" fontId="10" fillId="0" borderId="0" xfId="0" applyFont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Sheet1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Mau BCLCT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zoomScale="130" zoomScaleNormal="130" zoomScalePageLayoutView="0" workbookViewId="0" topLeftCell="A94">
      <selection activeCell="B10" sqref="B10:E114"/>
    </sheetView>
  </sheetViews>
  <sheetFormatPr defaultColWidth="9.140625" defaultRowHeight="12"/>
  <cols>
    <col min="1" max="1" width="50.00390625" style="0" customWidth="1"/>
    <col min="2" max="2" width="6.421875" style="0" bestFit="1" customWidth="1"/>
    <col min="3" max="3" width="7.00390625" style="0" customWidth="1"/>
    <col min="4" max="4" width="17.421875" style="17" customWidth="1"/>
    <col min="5" max="5" width="16.00390625" style="36" bestFit="1" customWidth="1"/>
  </cols>
  <sheetData>
    <row r="1" spans="1:5" s="5" customFormat="1" ht="12">
      <c r="A1" s="251" t="s">
        <v>256</v>
      </c>
      <c r="B1" s="252"/>
      <c r="D1" s="11" t="s">
        <v>0</v>
      </c>
      <c r="E1" s="30"/>
    </row>
    <row r="2" spans="1:5" s="5" customFormat="1" ht="12">
      <c r="A2" s="250" t="s">
        <v>257</v>
      </c>
      <c r="B2" s="250"/>
      <c r="D2" s="11" t="s">
        <v>336</v>
      </c>
      <c r="E2" s="30"/>
    </row>
    <row r="3" spans="1:5" s="5" customFormat="1" ht="12">
      <c r="A3" s="250" t="s">
        <v>258</v>
      </c>
      <c r="B3" s="250"/>
      <c r="D3" s="11"/>
      <c r="E3" s="30"/>
    </row>
    <row r="4" spans="4:5" s="5" customFormat="1" ht="12">
      <c r="D4" s="11" t="s">
        <v>254</v>
      </c>
      <c r="E4" s="30"/>
    </row>
    <row r="5" spans="1:5" s="5" customFormat="1" ht="19.5" customHeight="1">
      <c r="A5" s="249" t="s">
        <v>1</v>
      </c>
      <c r="B5" s="250"/>
      <c r="C5" s="250"/>
      <c r="D5" s="250"/>
      <c r="E5" s="30"/>
    </row>
    <row r="6" spans="4:5" s="5" customFormat="1" ht="12">
      <c r="D6" s="11"/>
      <c r="E6" s="30"/>
    </row>
    <row r="7" spans="4:5" s="5" customFormat="1" ht="12">
      <c r="D7" s="11"/>
      <c r="E7" s="30"/>
    </row>
    <row r="8" spans="1:6" s="5" customFormat="1" ht="24">
      <c r="A8" s="8" t="s">
        <v>2</v>
      </c>
      <c r="B8" s="8" t="s">
        <v>3</v>
      </c>
      <c r="C8" s="8" t="s">
        <v>4</v>
      </c>
      <c r="D8" s="12" t="s">
        <v>6</v>
      </c>
      <c r="E8" s="12" t="s">
        <v>5</v>
      </c>
      <c r="F8" s="6"/>
    </row>
    <row r="9" spans="1:5" ht="12">
      <c r="A9" s="7" t="s">
        <v>7</v>
      </c>
      <c r="B9" s="7"/>
      <c r="C9" s="27"/>
      <c r="D9" s="13">
        <f>D10+D32</f>
        <v>303810205122</v>
      </c>
      <c r="E9" s="31">
        <f>E10+E32</f>
        <v>317098573510</v>
      </c>
    </row>
    <row r="10" spans="1:5" ht="12">
      <c r="A10" s="1" t="s">
        <v>8</v>
      </c>
      <c r="B10" s="1" t="s">
        <v>9</v>
      </c>
      <c r="C10" s="20"/>
      <c r="D10" s="14">
        <f>D11+D14+D17+D24+D27</f>
        <v>205062695349</v>
      </c>
      <c r="E10" s="32">
        <f>E11+E14+E17+E24+E27</f>
        <v>209633990106</v>
      </c>
    </row>
    <row r="11" spans="1:5" ht="12">
      <c r="A11" s="1" t="s">
        <v>10</v>
      </c>
      <c r="B11" s="1" t="s">
        <v>11</v>
      </c>
      <c r="C11" s="20"/>
      <c r="D11" s="14">
        <f>D12+D13</f>
        <v>63768549749</v>
      </c>
      <c r="E11" s="32">
        <f>E12+E13</f>
        <v>58999151817</v>
      </c>
    </row>
    <row r="12" spans="1:5" ht="12">
      <c r="A12" s="2" t="s">
        <v>12</v>
      </c>
      <c r="B12" s="2" t="s">
        <v>13</v>
      </c>
      <c r="C12" s="19" t="s">
        <v>267</v>
      </c>
      <c r="D12" s="15">
        <v>28768549749</v>
      </c>
      <c r="E12" s="33">
        <v>58999151817</v>
      </c>
    </row>
    <row r="13" spans="1:5" ht="12">
      <c r="A13" s="2" t="s">
        <v>14</v>
      </c>
      <c r="B13" s="2" t="s">
        <v>15</v>
      </c>
      <c r="C13" s="19"/>
      <c r="D13" s="15">
        <v>35000000000</v>
      </c>
      <c r="E13" s="33"/>
    </row>
    <row r="14" spans="1:5" ht="12">
      <c r="A14" s="1" t="s">
        <v>16</v>
      </c>
      <c r="B14" s="1" t="s">
        <v>17</v>
      </c>
      <c r="C14" s="20" t="s">
        <v>266</v>
      </c>
      <c r="D14" s="14">
        <f>SUM(D15:D16)</f>
        <v>30000000000</v>
      </c>
      <c r="E14" s="32">
        <f>SUM(E15:E16)</f>
        <v>30000000000</v>
      </c>
    </row>
    <row r="15" spans="1:5" ht="12">
      <c r="A15" s="2" t="s">
        <v>18</v>
      </c>
      <c r="B15" s="2" t="s">
        <v>19</v>
      </c>
      <c r="C15" s="19"/>
      <c r="D15" s="15">
        <v>30000000000</v>
      </c>
      <c r="E15" s="33">
        <v>30000000000</v>
      </c>
    </row>
    <row r="16" spans="1:5" ht="12">
      <c r="A16" s="2" t="s">
        <v>20</v>
      </c>
      <c r="B16" s="2" t="s">
        <v>21</v>
      </c>
      <c r="C16" s="19"/>
      <c r="D16" s="15">
        <v>0</v>
      </c>
      <c r="E16" s="33">
        <v>0</v>
      </c>
    </row>
    <row r="17" spans="1:5" ht="12">
      <c r="A17" s="1" t="s">
        <v>22</v>
      </c>
      <c r="B17" s="1" t="s">
        <v>23</v>
      </c>
      <c r="C17" s="20"/>
      <c r="D17" s="14">
        <f>SUM(D18:D23)</f>
        <v>25087707786</v>
      </c>
      <c r="E17" s="32">
        <f>SUM(E18:E23)</f>
        <v>35175424942</v>
      </c>
    </row>
    <row r="18" spans="1:5" ht="12">
      <c r="A18" s="2" t="s">
        <v>24</v>
      </c>
      <c r="B18" s="2" t="s">
        <v>25</v>
      </c>
      <c r="C18" s="19"/>
      <c r="D18" s="15">
        <v>20689381731</v>
      </c>
      <c r="E18" s="33">
        <v>32446345719</v>
      </c>
    </row>
    <row r="19" spans="1:5" ht="12">
      <c r="A19" s="2" t="s">
        <v>26</v>
      </c>
      <c r="B19" s="2" t="s">
        <v>27</v>
      </c>
      <c r="C19" s="19"/>
      <c r="D19" s="15">
        <v>4710933928</v>
      </c>
      <c r="E19" s="33">
        <v>1338990603</v>
      </c>
    </row>
    <row r="20" spans="1:5" ht="12">
      <c r="A20" s="2" t="s">
        <v>28</v>
      </c>
      <c r="B20" s="2" t="s">
        <v>29</v>
      </c>
      <c r="C20" s="19"/>
      <c r="D20" s="15">
        <v>125557602</v>
      </c>
      <c r="E20" s="33">
        <v>28610353</v>
      </c>
    </row>
    <row r="21" spans="1:5" ht="12">
      <c r="A21" s="2" t="s">
        <v>30</v>
      </c>
      <c r="B21" s="2" t="s">
        <v>31</v>
      </c>
      <c r="C21" s="19"/>
      <c r="D21" s="29"/>
      <c r="E21" s="34">
        <v>0</v>
      </c>
    </row>
    <row r="22" spans="1:5" ht="12">
      <c r="A22" s="2" t="s">
        <v>32</v>
      </c>
      <c r="B22" s="2" t="s">
        <v>33</v>
      </c>
      <c r="C22" s="19" t="s">
        <v>268</v>
      </c>
      <c r="D22" s="29">
        <v>71894668</v>
      </c>
      <c r="E22" s="33">
        <v>2050103708</v>
      </c>
    </row>
    <row r="23" spans="1:5" ht="12">
      <c r="A23" s="2" t="s">
        <v>34</v>
      </c>
      <c r="B23" s="2" t="s">
        <v>35</v>
      </c>
      <c r="C23" s="19"/>
      <c r="D23" s="15">
        <v>-510060143</v>
      </c>
      <c r="E23" s="33">
        <v>-688625441</v>
      </c>
    </row>
    <row r="24" spans="1:5" ht="12">
      <c r="A24" s="1" t="s">
        <v>36</v>
      </c>
      <c r="B24" s="1" t="s">
        <v>37</v>
      </c>
      <c r="C24" s="20"/>
      <c r="D24" s="14">
        <f>SUM(D25:D26)</f>
        <v>81721491783</v>
      </c>
      <c r="E24" s="32">
        <f>SUM(E25:E26)</f>
        <v>83870556770</v>
      </c>
    </row>
    <row r="25" spans="1:5" ht="12">
      <c r="A25" s="2" t="s">
        <v>38</v>
      </c>
      <c r="B25" s="2" t="s">
        <v>39</v>
      </c>
      <c r="C25" s="19" t="s">
        <v>269</v>
      </c>
      <c r="D25" s="15">
        <v>81721491783</v>
      </c>
      <c r="E25" s="33">
        <v>83870556770</v>
      </c>
    </row>
    <row r="26" spans="1:5" ht="12">
      <c r="A26" s="2" t="s">
        <v>40</v>
      </c>
      <c r="B26" s="2" t="s">
        <v>41</v>
      </c>
      <c r="C26" s="19"/>
      <c r="D26" s="15">
        <v>0</v>
      </c>
      <c r="E26" s="33">
        <v>0</v>
      </c>
    </row>
    <row r="27" spans="1:5" ht="12">
      <c r="A27" s="1" t="s">
        <v>42</v>
      </c>
      <c r="B27" s="1" t="s">
        <v>43</v>
      </c>
      <c r="C27" s="20"/>
      <c r="D27" s="14">
        <f>SUM(D28:D31)</f>
        <v>4484946031</v>
      </c>
      <c r="E27" s="32">
        <f>SUM(E28:E31)</f>
        <v>1588856577</v>
      </c>
    </row>
    <row r="28" spans="1:5" ht="12">
      <c r="A28" s="2" t="s">
        <v>44</v>
      </c>
      <c r="B28" s="2" t="s">
        <v>45</v>
      </c>
      <c r="C28" s="19"/>
      <c r="D28" s="15">
        <v>70279162</v>
      </c>
      <c r="E28" s="33">
        <v>86845412</v>
      </c>
    </row>
    <row r="29" spans="1:5" ht="12">
      <c r="A29" s="2" t="s">
        <v>46</v>
      </c>
      <c r="B29" s="2" t="s">
        <v>47</v>
      </c>
      <c r="C29" s="19"/>
      <c r="D29" s="15">
        <v>378986460</v>
      </c>
      <c r="E29" s="33">
        <v>764526832</v>
      </c>
    </row>
    <row r="30" spans="1:5" ht="12">
      <c r="A30" s="2" t="s">
        <v>48</v>
      </c>
      <c r="B30" s="2" t="s">
        <v>49</v>
      </c>
      <c r="C30" s="19" t="s">
        <v>270</v>
      </c>
      <c r="D30" s="15">
        <v>921137627</v>
      </c>
      <c r="E30" s="33">
        <v>218247677</v>
      </c>
    </row>
    <row r="31" spans="1:5" ht="12">
      <c r="A31" s="2" t="s">
        <v>50</v>
      </c>
      <c r="B31" s="2" t="s">
        <v>51</v>
      </c>
      <c r="C31" s="19"/>
      <c r="D31" s="15">
        <v>3114542782</v>
      </c>
      <c r="E31" s="33">
        <v>519236656</v>
      </c>
    </row>
    <row r="32" spans="1:5" ht="12">
      <c r="A32" s="1" t="s">
        <v>52</v>
      </c>
      <c r="B32" s="1" t="s">
        <v>53</v>
      </c>
      <c r="C32" s="20"/>
      <c r="D32" s="14">
        <f>D33+D39+D50+D53+D58+D62</f>
        <v>98747509773</v>
      </c>
      <c r="E32" s="32">
        <f>E33+E39+E50+E53+E58+E62</f>
        <v>107464583404</v>
      </c>
    </row>
    <row r="33" spans="1:5" ht="12">
      <c r="A33" s="1" t="s">
        <v>54</v>
      </c>
      <c r="B33" s="1" t="s">
        <v>55</v>
      </c>
      <c r="C33" s="20"/>
      <c r="D33" s="14">
        <f>SUM(D34:D38)</f>
        <v>0</v>
      </c>
      <c r="E33" s="32">
        <v>0</v>
      </c>
    </row>
    <row r="34" spans="1:5" ht="12">
      <c r="A34" s="2" t="s">
        <v>56</v>
      </c>
      <c r="B34" s="2" t="s">
        <v>57</v>
      </c>
      <c r="C34" s="19"/>
      <c r="D34" s="15">
        <v>0</v>
      </c>
      <c r="E34" s="33">
        <v>0</v>
      </c>
    </row>
    <row r="35" spans="1:5" ht="12">
      <c r="A35" s="2" t="s">
        <v>58</v>
      </c>
      <c r="B35" s="2" t="s">
        <v>59</v>
      </c>
      <c r="C35" s="19"/>
      <c r="D35" s="15">
        <v>0</v>
      </c>
      <c r="E35" s="33">
        <v>0</v>
      </c>
    </row>
    <row r="36" spans="1:5" ht="12">
      <c r="A36" s="2" t="s">
        <v>60</v>
      </c>
      <c r="B36" s="2" t="s">
        <v>61</v>
      </c>
      <c r="C36" s="19"/>
      <c r="D36" s="15">
        <v>0</v>
      </c>
      <c r="E36" s="33">
        <v>0</v>
      </c>
    </row>
    <row r="37" spans="1:5" ht="12">
      <c r="A37" s="2" t="s">
        <v>62</v>
      </c>
      <c r="B37" s="2" t="s">
        <v>63</v>
      </c>
      <c r="C37" s="19" t="s">
        <v>271</v>
      </c>
      <c r="D37" s="15">
        <v>0</v>
      </c>
      <c r="E37" s="33">
        <v>0</v>
      </c>
    </row>
    <row r="38" spans="1:5" ht="12">
      <c r="A38" s="2" t="s">
        <v>64</v>
      </c>
      <c r="B38" s="2" t="s">
        <v>65</v>
      </c>
      <c r="C38" s="19"/>
      <c r="D38" s="15">
        <v>0</v>
      </c>
      <c r="E38" s="33">
        <v>0</v>
      </c>
    </row>
    <row r="39" spans="1:5" ht="12">
      <c r="A39" s="1" t="s">
        <v>66</v>
      </c>
      <c r="B39" s="1" t="s">
        <v>67</v>
      </c>
      <c r="C39" s="20"/>
      <c r="D39" s="14">
        <f>D40+D43+D46+D49</f>
        <v>40508043809</v>
      </c>
      <c r="E39" s="32">
        <f>E40+E43+E46+E49</f>
        <v>48366119470</v>
      </c>
    </row>
    <row r="40" spans="1:5" ht="12">
      <c r="A40" s="1" t="s">
        <v>68</v>
      </c>
      <c r="B40" s="1" t="s">
        <v>69</v>
      </c>
      <c r="C40" s="20" t="s">
        <v>272</v>
      </c>
      <c r="D40" s="14">
        <f>SUM(D41:D42)</f>
        <v>36927639362</v>
      </c>
      <c r="E40" s="32">
        <f>SUM(E41:E42)</f>
        <v>45229048357</v>
      </c>
    </row>
    <row r="41" spans="1:5" ht="12">
      <c r="A41" s="2" t="s">
        <v>70</v>
      </c>
      <c r="B41" s="2" t="s">
        <v>71</v>
      </c>
      <c r="C41" s="19"/>
      <c r="D41" s="15">
        <v>223988020440</v>
      </c>
      <c r="E41" s="33">
        <v>222951264803</v>
      </c>
    </row>
    <row r="42" spans="1:5" ht="12">
      <c r="A42" s="2" t="s">
        <v>72</v>
      </c>
      <c r="B42" s="2" t="s">
        <v>73</v>
      </c>
      <c r="C42" s="19"/>
      <c r="D42" s="15">
        <v>-187060381078</v>
      </c>
      <c r="E42" s="33">
        <v>-177722216446</v>
      </c>
    </row>
    <row r="43" spans="1:5" ht="12">
      <c r="A43" s="1" t="s">
        <v>74</v>
      </c>
      <c r="B43" s="1" t="s">
        <v>75</v>
      </c>
      <c r="C43" s="20"/>
      <c r="D43" s="14">
        <f>SUM(D44:D45)</f>
        <v>0</v>
      </c>
      <c r="E43" s="32">
        <f>SUM(E44:E45)</f>
        <v>0</v>
      </c>
    </row>
    <row r="44" spans="1:5" ht="12">
      <c r="A44" s="2" t="s">
        <v>70</v>
      </c>
      <c r="B44" s="2" t="s">
        <v>76</v>
      </c>
      <c r="C44" s="19"/>
      <c r="D44" s="15">
        <v>0</v>
      </c>
      <c r="E44" s="33">
        <v>0</v>
      </c>
    </row>
    <row r="45" spans="1:5" ht="12">
      <c r="A45" s="2" t="s">
        <v>72</v>
      </c>
      <c r="B45" s="2" t="s">
        <v>77</v>
      </c>
      <c r="C45" s="19"/>
      <c r="D45" s="15">
        <v>0</v>
      </c>
      <c r="E45" s="33">
        <v>0</v>
      </c>
    </row>
    <row r="46" spans="1:5" ht="12">
      <c r="A46" s="1" t="s">
        <v>78</v>
      </c>
      <c r="B46" s="1" t="s">
        <v>79</v>
      </c>
      <c r="C46" s="20" t="s">
        <v>273</v>
      </c>
      <c r="D46" s="14">
        <f>SUM(D47:D48)</f>
        <v>14444447</v>
      </c>
      <c r="E46" s="32">
        <f>SUM(E47:E48)</f>
        <v>21111113</v>
      </c>
    </row>
    <row r="47" spans="1:5" ht="12">
      <c r="A47" s="2" t="s">
        <v>70</v>
      </c>
      <c r="B47" s="2" t="s">
        <v>80</v>
      </c>
      <c r="C47" s="19"/>
      <c r="D47" s="15">
        <v>196200000</v>
      </c>
      <c r="E47" s="33">
        <v>196200000</v>
      </c>
    </row>
    <row r="48" spans="1:5" ht="12">
      <c r="A48" s="2" t="s">
        <v>72</v>
      </c>
      <c r="B48" s="2" t="s">
        <v>81</v>
      </c>
      <c r="C48" s="19"/>
      <c r="D48" s="15">
        <v>-181755553</v>
      </c>
      <c r="E48" s="33">
        <v>-175088887</v>
      </c>
    </row>
    <row r="49" spans="1:5" s="4" customFormat="1" ht="12">
      <c r="A49" s="3" t="s">
        <v>82</v>
      </c>
      <c r="B49" s="3" t="s">
        <v>83</v>
      </c>
      <c r="C49" s="28"/>
      <c r="D49" s="16">
        <v>3565960000</v>
      </c>
      <c r="E49" s="16">
        <v>3115960000</v>
      </c>
    </row>
    <row r="50" spans="1:5" ht="12">
      <c r="A50" s="1" t="s">
        <v>84</v>
      </c>
      <c r="B50" s="1" t="s">
        <v>85</v>
      </c>
      <c r="C50" s="20"/>
      <c r="D50" s="14">
        <f>SUM(D51:D52)</f>
        <v>0</v>
      </c>
      <c r="E50" s="32">
        <f>SUM(E51:E52)</f>
        <v>0</v>
      </c>
    </row>
    <row r="51" spans="1:5" ht="12">
      <c r="A51" s="2" t="s">
        <v>70</v>
      </c>
      <c r="B51" s="2" t="s">
        <v>86</v>
      </c>
      <c r="C51" s="19"/>
      <c r="D51" s="15">
        <v>0</v>
      </c>
      <c r="E51" s="33">
        <v>0</v>
      </c>
    </row>
    <row r="52" spans="1:5" ht="12">
      <c r="A52" s="2" t="s">
        <v>72</v>
      </c>
      <c r="B52" s="2" t="s">
        <v>87</v>
      </c>
      <c r="C52" s="19"/>
      <c r="D52" s="15">
        <v>0</v>
      </c>
      <c r="E52" s="33">
        <v>0</v>
      </c>
    </row>
    <row r="53" spans="1:5" ht="12">
      <c r="A53" s="1" t="s">
        <v>88</v>
      </c>
      <c r="B53" s="1" t="s">
        <v>89</v>
      </c>
      <c r="C53" s="20"/>
      <c r="D53" s="14">
        <f>SUM(D54:D57)</f>
        <v>0</v>
      </c>
      <c r="E53" s="32">
        <f>SUM(E54:E57)</f>
        <v>0</v>
      </c>
    </row>
    <row r="54" spans="1:5" ht="12">
      <c r="A54" s="2" t="s">
        <v>90</v>
      </c>
      <c r="B54" s="2" t="s">
        <v>91</v>
      </c>
      <c r="C54" s="19"/>
      <c r="D54" s="15">
        <v>0</v>
      </c>
      <c r="E54" s="33">
        <v>0</v>
      </c>
    </row>
    <row r="55" spans="1:5" ht="12">
      <c r="A55" s="2" t="s">
        <v>92</v>
      </c>
      <c r="B55" s="2" t="s">
        <v>93</v>
      </c>
      <c r="C55" s="19"/>
      <c r="D55" s="15">
        <v>0</v>
      </c>
      <c r="E55" s="33">
        <v>0</v>
      </c>
    </row>
    <row r="56" spans="1:5" ht="12">
      <c r="A56" s="2" t="s">
        <v>94</v>
      </c>
      <c r="B56" s="2" t="s">
        <v>95</v>
      </c>
      <c r="C56" s="19"/>
      <c r="D56" s="15">
        <v>0</v>
      </c>
      <c r="E56" s="33">
        <v>0</v>
      </c>
    </row>
    <row r="57" spans="1:5" ht="12">
      <c r="A57" s="2" t="s">
        <v>96</v>
      </c>
      <c r="B57" s="2" t="s">
        <v>97</v>
      </c>
      <c r="C57" s="19"/>
      <c r="D57" s="15">
        <v>0</v>
      </c>
      <c r="E57" s="33">
        <v>0</v>
      </c>
    </row>
    <row r="58" spans="1:5" ht="12">
      <c r="A58" s="1" t="s">
        <v>98</v>
      </c>
      <c r="B58" s="1" t="s">
        <v>99</v>
      </c>
      <c r="C58" s="20"/>
      <c r="D58" s="14">
        <f>SUM(D59:D61)</f>
        <v>58239465964</v>
      </c>
      <c r="E58" s="32">
        <f>SUM(E59:E61)</f>
        <v>59098463934</v>
      </c>
    </row>
    <row r="59" spans="1:5" ht="12">
      <c r="A59" s="2" t="s">
        <v>100</v>
      </c>
      <c r="B59" s="2" t="s">
        <v>101</v>
      </c>
      <c r="C59" s="19" t="s">
        <v>274</v>
      </c>
      <c r="D59" s="15">
        <v>56830018989</v>
      </c>
      <c r="E59" s="33">
        <v>57689016959</v>
      </c>
    </row>
    <row r="60" spans="1:5" ht="12">
      <c r="A60" s="2" t="s">
        <v>102</v>
      </c>
      <c r="B60" s="2" t="s">
        <v>103</v>
      </c>
      <c r="C60" s="19"/>
      <c r="D60" s="15">
        <v>1200000000</v>
      </c>
      <c r="E60" s="33">
        <v>1200000000</v>
      </c>
    </row>
    <row r="61" spans="1:5" ht="12">
      <c r="A61" s="2" t="s">
        <v>104</v>
      </c>
      <c r="B61" s="2" t="s">
        <v>105</v>
      </c>
      <c r="C61" s="19"/>
      <c r="D61" s="15">
        <v>209446975</v>
      </c>
      <c r="E61" s="33">
        <v>209446975</v>
      </c>
    </row>
    <row r="62" spans="1:5" s="4" customFormat="1" ht="12">
      <c r="A62" s="3" t="s">
        <v>106</v>
      </c>
      <c r="B62" s="3" t="s">
        <v>107</v>
      </c>
      <c r="C62" s="28"/>
      <c r="D62" s="16">
        <v>0</v>
      </c>
      <c r="E62" s="35">
        <v>0</v>
      </c>
    </row>
    <row r="63" spans="1:5" s="4" customFormat="1" ht="12">
      <c r="A63" s="3"/>
      <c r="B63" s="3"/>
      <c r="C63" s="28"/>
      <c r="D63" s="16"/>
      <c r="E63" s="35"/>
    </row>
    <row r="64" spans="1:5" ht="12">
      <c r="A64" s="1" t="s">
        <v>108</v>
      </c>
      <c r="B64" s="1" t="s">
        <v>109</v>
      </c>
      <c r="C64" s="20"/>
      <c r="D64" s="14">
        <f>D32+D10</f>
        <v>303810205122</v>
      </c>
      <c r="E64" s="32">
        <f>E32+E10</f>
        <v>317098573510</v>
      </c>
    </row>
    <row r="65" spans="1:5" ht="12">
      <c r="A65" s="1" t="s">
        <v>110</v>
      </c>
      <c r="B65" s="1"/>
      <c r="C65" s="20"/>
      <c r="D65" s="14">
        <f>D66+D79</f>
        <v>99398174500</v>
      </c>
      <c r="E65" s="32">
        <f>E66+E79</f>
        <v>120877017992</v>
      </c>
    </row>
    <row r="66" spans="1:5" ht="12">
      <c r="A66" s="1" t="s">
        <v>111</v>
      </c>
      <c r="B66" s="1" t="s">
        <v>112</v>
      </c>
      <c r="C66" s="20"/>
      <c r="D66" s="14">
        <f>D67+D79</f>
        <v>99079154500</v>
      </c>
      <c r="E66" s="32">
        <f>E67+E79</f>
        <v>120584457992</v>
      </c>
    </row>
    <row r="67" spans="1:5" ht="12">
      <c r="A67" s="1" t="s">
        <v>113</v>
      </c>
      <c r="B67" s="1" t="s">
        <v>114</v>
      </c>
      <c r="C67" s="20"/>
      <c r="D67" s="14">
        <f>SUM(D68:D78)</f>
        <v>98760134500</v>
      </c>
      <c r="E67" s="32">
        <f>SUM(E68:E78)</f>
        <v>120291897992</v>
      </c>
    </row>
    <row r="68" spans="1:5" ht="12">
      <c r="A68" s="2" t="s">
        <v>115</v>
      </c>
      <c r="B68" s="2" t="s">
        <v>116</v>
      </c>
      <c r="C68" s="19" t="s">
        <v>275</v>
      </c>
      <c r="D68" s="15">
        <v>252500000</v>
      </c>
      <c r="E68" s="33">
        <v>252500000</v>
      </c>
    </row>
    <row r="69" spans="1:5" ht="12">
      <c r="A69" s="2" t="s">
        <v>117</v>
      </c>
      <c r="B69" s="2" t="s">
        <v>118</v>
      </c>
      <c r="C69" s="19"/>
      <c r="D69" s="15">
        <v>42527210828</v>
      </c>
      <c r="E69" s="33">
        <v>71228799998</v>
      </c>
    </row>
    <row r="70" spans="1:5" ht="12">
      <c r="A70" s="2" t="s">
        <v>119</v>
      </c>
      <c r="B70" s="2" t="s">
        <v>120</v>
      </c>
      <c r="C70" s="19"/>
      <c r="D70" s="15">
        <v>1086565999</v>
      </c>
      <c r="E70" s="33">
        <v>2700057306</v>
      </c>
    </row>
    <row r="71" spans="1:5" ht="12">
      <c r="A71" s="2" t="s">
        <v>121</v>
      </c>
      <c r="B71" s="2" t="s">
        <v>122</v>
      </c>
      <c r="C71" s="19" t="s">
        <v>276</v>
      </c>
      <c r="D71" s="15">
        <v>655710879</v>
      </c>
      <c r="E71" s="33">
        <v>7757319203</v>
      </c>
    </row>
    <row r="72" spans="1:5" ht="12">
      <c r="A72" s="2" t="s">
        <v>123</v>
      </c>
      <c r="B72" s="2" t="s">
        <v>124</v>
      </c>
      <c r="C72" s="19"/>
      <c r="D72" s="15">
        <v>40452450027</v>
      </c>
      <c r="E72" s="33">
        <v>19768585452</v>
      </c>
    </row>
    <row r="73" spans="1:5" ht="12">
      <c r="A73" s="2" t="s">
        <v>125</v>
      </c>
      <c r="B73" s="2" t="s">
        <v>126</v>
      </c>
      <c r="C73" s="19"/>
      <c r="D73" s="15">
        <v>1329460414</v>
      </c>
      <c r="E73" s="33">
        <v>6871229642</v>
      </c>
    </row>
    <row r="74" spans="1:5" ht="12">
      <c r="A74" s="2" t="s">
        <v>127</v>
      </c>
      <c r="B74" s="2" t="s">
        <v>128</v>
      </c>
      <c r="C74" s="19"/>
      <c r="D74" s="15">
        <v>6105684</v>
      </c>
      <c r="E74" s="33">
        <v>0</v>
      </c>
    </row>
    <row r="75" spans="1:5" ht="12">
      <c r="A75" s="2" t="s">
        <v>129</v>
      </c>
      <c r="B75" s="2" t="s">
        <v>130</v>
      </c>
      <c r="C75" s="19"/>
      <c r="D75" s="15"/>
      <c r="E75" s="33">
        <v>0</v>
      </c>
    </row>
    <row r="76" spans="1:5" ht="12">
      <c r="A76" s="2" t="s">
        <v>131</v>
      </c>
      <c r="B76" s="2" t="s">
        <v>132</v>
      </c>
      <c r="C76" s="19" t="s">
        <v>277</v>
      </c>
      <c r="D76" s="15">
        <v>1475425547</v>
      </c>
      <c r="E76" s="33">
        <v>646031269</v>
      </c>
    </row>
    <row r="77" spans="1:5" ht="12">
      <c r="A77" s="2" t="s">
        <v>133</v>
      </c>
      <c r="B77" s="2" t="s">
        <v>134</v>
      </c>
      <c r="C77" s="19"/>
      <c r="D77" s="15"/>
      <c r="E77" s="33"/>
    </row>
    <row r="78" spans="1:5" ht="12">
      <c r="A78" s="2" t="s">
        <v>135</v>
      </c>
      <c r="B78" s="2" t="s">
        <v>136</v>
      </c>
      <c r="C78" s="19"/>
      <c r="D78" s="15">
        <v>10974705122</v>
      </c>
      <c r="E78" s="33">
        <v>11067375122</v>
      </c>
    </row>
    <row r="79" spans="1:5" ht="12">
      <c r="A79" s="1" t="s">
        <v>137</v>
      </c>
      <c r="B79" s="1" t="s">
        <v>138</v>
      </c>
      <c r="C79" s="20"/>
      <c r="D79" s="14">
        <f>SUM(D80:D88)</f>
        <v>319020000</v>
      </c>
      <c r="E79" s="32">
        <f>SUM(E80:E88)</f>
        <v>292560000</v>
      </c>
    </row>
    <row r="80" spans="1:5" ht="12">
      <c r="A80" s="2" t="s">
        <v>139</v>
      </c>
      <c r="B80" s="2" t="s">
        <v>140</v>
      </c>
      <c r="C80" s="19"/>
      <c r="D80" s="15">
        <v>0</v>
      </c>
      <c r="E80" s="33">
        <v>0</v>
      </c>
    </row>
    <row r="81" spans="1:5" ht="12">
      <c r="A81" s="2" t="s">
        <v>141</v>
      </c>
      <c r="B81" s="2" t="s">
        <v>142</v>
      </c>
      <c r="C81" s="19"/>
      <c r="D81" s="15">
        <v>0</v>
      </c>
      <c r="E81" s="33">
        <v>0</v>
      </c>
    </row>
    <row r="82" spans="1:5" ht="12">
      <c r="A82" s="2" t="s">
        <v>143</v>
      </c>
      <c r="B82" s="2" t="s">
        <v>144</v>
      </c>
      <c r="C82" s="19"/>
      <c r="D82" s="15">
        <v>319020000</v>
      </c>
      <c r="E82" s="33">
        <v>292560000</v>
      </c>
    </row>
    <row r="83" spans="1:5" ht="12">
      <c r="A83" s="2" t="s">
        <v>145</v>
      </c>
      <c r="B83" s="2" t="s">
        <v>146</v>
      </c>
      <c r="C83" s="19"/>
      <c r="D83" s="15">
        <v>0</v>
      </c>
      <c r="E83" s="33">
        <v>0</v>
      </c>
    </row>
    <row r="84" spans="1:5" ht="12">
      <c r="A84" s="2" t="s">
        <v>147</v>
      </c>
      <c r="B84" s="2" t="s">
        <v>148</v>
      </c>
      <c r="C84" s="19"/>
      <c r="D84" s="15">
        <v>0</v>
      </c>
      <c r="E84" s="33">
        <v>0</v>
      </c>
    </row>
    <row r="85" spans="1:5" ht="12">
      <c r="A85" s="2" t="s">
        <v>149</v>
      </c>
      <c r="B85" s="2" t="s">
        <v>150</v>
      </c>
      <c r="C85" s="19"/>
      <c r="D85" s="15">
        <v>0</v>
      </c>
      <c r="E85" s="33">
        <v>0</v>
      </c>
    </row>
    <row r="86" spans="1:5" ht="12">
      <c r="A86" s="2" t="s">
        <v>151</v>
      </c>
      <c r="B86" s="2" t="s">
        <v>152</v>
      </c>
      <c r="C86" s="19"/>
      <c r="D86" s="15">
        <v>0</v>
      </c>
      <c r="E86" s="33">
        <v>0</v>
      </c>
    </row>
    <row r="87" spans="1:5" ht="12">
      <c r="A87" s="2" t="s">
        <v>153</v>
      </c>
      <c r="B87" s="2" t="s">
        <v>154</v>
      </c>
      <c r="C87" s="19"/>
      <c r="D87" s="15">
        <v>0</v>
      </c>
      <c r="E87" s="33">
        <v>0</v>
      </c>
    </row>
    <row r="88" spans="1:5" ht="12">
      <c r="A88" s="2" t="s">
        <v>155</v>
      </c>
      <c r="B88" s="2" t="s">
        <v>156</v>
      </c>
      <c r="C88" s="19"/>
      <c r="D88" s="15">
        <v>0</v>
      </c>
      <c r="E88" s="33">
        <v>0</v>
      </c>
    </row>
    <row r="89" spans="1:5" ht="12">
      <c r="A89" s="1" t="s">
        <v>157</v>
      </c>
      <c r="B89" s="1" t="s">
        <v>158</v>
      </c>
      <c r="C89" s="20"/>
      <c r="D89" s="14">
        <f>D90+D103</f>
        <v>204731050622</v>
      </c>
      <c r="E89" s="32">
        <f>E90+E103</f>
        <v>196514115518</v>
      </c>
    </row>
    <row r="90" spans="1:5" ht="12">
      <c r="A90" s="1" t="s">
        <v>159</v>
      </c>
      <c r="B90" s="1" t="s">
        <v>160</v>
      </c>
      <c r="C90" s="20" t="s">
        <v>278</v>
      </c>
      <c r="D90" s="14">
        <f>SUM(D91:D102)</f>
        <v>204731050622</v>
      </c>
      <c r="E90" s="32">
        <f>SUM(E91:E102)</f>
        <v>196514115518</v>
      </c>
    </row>
    <row r="91" spans="1:5" ht="12">
      <c r="A91" s="2" t="s">
        <v>161</v>
      </c>
      <c r="B91" s="2" t="s">
        <v>162</v>
      </c>
      <c r="C91" s="19"/>
      <c r="D91" s="15">
        <v>82125000000</v>
      </c>
      <c r="E91" s="33">
        <v>82125000000</v>
      </c>
    </row>
    <row r="92" spans="1:5" ht="12">
      <c r="A92" s="2" t="s">
        <v>163</v>
      </c>
      <c r="B92" s="2" t="s">
        <v>164</v>
      </c>
      <c r="C92" s="19"/>
      <c r="D92" s="15">
        <v>22721250000</v>
      </c>
      <c r="E92" s="33">
        <v>22721250000</v>
      </c>
    </row>
    <row r="93" spans="1:5" ht="12">
      <c r="A93" s="2" t="s">
        <v>165</v>
      </c>
      <c r="B93" s="2" t="s">
        <v>166</v>
      </c>
      <c r="C93" s="19"/>
      <c r="D93" s="15">
        <v>3656202300</v>
      </c>
      <c r="E93" s="33">
        <v>3656202300</v>
      </c>
    </row>
    <row r="94" spans="1:5" ht="12">
      <c r="A94" s="2" t="s">
        <v>167</v>
      </c>
      <c r="B94" s="2" t="s">
        <v>168</v>
      </c>
      <c r="C94" s="19"/>
      <c r="D94" s="15">
        <v>0</v>
      </c>
      <c r="E94" s="33">
        <v>0</v>
      </c>
    </row>
    <row r="95" spans="1:5" ht="12">
      <c r="A95" s="2" t="s">
        <v>169</v>
      </c>
      <c r="B95" s="2" t="s">
        <v>170</v>
      </c>
      <c r="C95" s="19"/>
      <c r="D95" s="15">
        <v>0</v>
      </c>
      <c r="E95" s="33">
        <v>0</v>
      </c>
    </row>
    <row r="96" spans="1:5" ht="12">
      <c r="A96" s="2" t="s">
        <v>171</v>
      </c>
      <c r="B96" s="2" t="s">
        <v>172</v>
      </c>
      <c r="C96" s="19"/>
      <c r="D96" s="15">
        <v>0</v>
      </c>
      <c r="E96" s="33">
        <v>0</v>
      </c>
    </row>
    <row r="97" spans="1:5" ht="12">
      <c r="A97" s="2" t="s">
        <v>173</v>
      </c>
      <c r="B97" s="2" t="s">
        <v>174</v>
      </c>
      <c r="C97" s="19"/>
      <c r="D97" s="15">
        <v>75953671378</v>
      </c>
      <c r="E97" s="33">
        <v>75953671378</v>
      </c>
    </row>
    <row r="98" spans="1:5" ht="12">
      <c r="A98" s="2" t="s">
        <v>175</v>
      </c>
      <c r="B98" s="2" t="s">
        <v>176</v>
      </c>
      <c r="C98" s="19"/>
      <c r="D98" s="15">
        <v>8646133543</v>
      </c>
      <c r="E98" s="33">
        <v>8646133543</v>
      </c>
    </row>
    <row r="99" spans="1:5" ht="12">
      <c r="A99" s="2" t="s">
        <v>177</v>
      </c>
      <c r="B99" s="2" t="s">
        <v>178</v>
      </c>
      <c r="C99" s="19"/>
      <c r="D99" s="15"/>
      <c r="E99" s="33">
        <v>0</v>
      </c>
    </row>
    <row r="100" spans="1:5" ht="12">
      <c r="A100" s="2" t="s">
        <v>179</v>
      </c>
      <c r="B100" s="2" t="s">
        <v>180</v>
      </c>
      <c r="C100" s="19"/>
      <c r="D100" s="15">
        <v>11628793401</v>
      </c>
      <c r="E100" s="33">
        <v>3411858297</v>
      </c>
    </row>
    <row r="101" spans="1:5" ht="12">
      <c r="A101" s="2" t="s">
        <v>181</v>
      </c>
      <c r="B101" s="2" t="s">
        <v>182</v>
      </c>
      <c r="C101" s="19"/>
      <c r="D101" s="15">
        <v>0</v>
      </c>
      <c r="E101" s="33">
        <v>0</v>
      </c>
    </row>
    <row r="102" spans="1:5" ht="12">
      <c r="A102" s="2" t="s">
        <v>183</v>
      </c>
      <c r="B102" s="2" t="s">
        <v>184</v>
      </c>
      <c r="C102" s="19"/>
      <c r="D102" s="15">
        <v>0</v>
      </c>
      <c r="E102" s="33">
        <v>0</v>
      </c>
    </row>
    <row r="103" spans="1:5" ht="12">
      <c r="A103" s="1" t="s">
        <v>185</v>
      </c>
      <c r="B103" s="1" t="s">
        <v>186</v>
      </c>
      <c r="C103" s="20"/>
      <c r="D103" s="14">
        <f>SUM(D104:D105)</f>
        <v>0</v>
      </c>
      <c r="E103" s="32">
        <f>SUM(E104:E105)</f>
        <v>0</v>
      </c>
    </row>
    <row r="104" spans="1:5" ht="12">
      <c r="A104" s="2" t="s">
        <v>187</v>
      </c>
      <c r="B104" s="2" t="s">
        <v>188</v>
      </c>
      <c r="C104" s="19"/>
      <c r="D104" s="15">
        <v>0</v>
      </c>
      <c r="E104" s="33">
        <v>0</v>
      </c>
    </row>
    <row r="105" spans="1:5" ht="12">
      <c r="A105" s="2" t="s">
        <v>189</v>
      </c>
      <c r="B105" s="2" t="s">
        <v>190</v>
      </c>
      <c r="C105" s="19"/>
      <c r="D105" s="15">
        <v>0</v>
      </c>
      <c r="E105" s="33">
        <v>0</v>
      </c>
    </row>
    <row r="106" spans="1:5" s="4" customFormat="1" ht="12">
      <c r="A106" s="3" t="s">
        <v>191</v>
      </c>
      <c r="B106" s="3" t="s">
        <v>192</v>
      </c>
      <c r="C106" s="28"/>
      <c r="D106" s="16">
        <v>0</v>
      </c>
      <c r="E106" s="35">
        <v>0</v>
      </c>
    </row>
    <row r="107" spans="1:5" ht="12">
      <c r="A107" s="1" t="s">
        <v>193</v>
      </c>
      <c r="B107" s="1" t="s">
        <v>194</v>
      </c>
      <c r="C107" s="20"/>
      <c r="D107" s="14">
        <f>D66+D89+D106</f>
        <v>303810205122</v>
      </c>
      <c r="E107" s="32">
        <f>E66+E89+E106</f>
        <v>317098573510</v>
      </c>
    </row>
    <row r="108" spans="1:5" ht="12">
      <c r="A108" s="1" t="s">
        <v>195</v>
      </c>
      <c r="B108" s="1"/>
      <c r="C108" s="20"/>
      <c r="D108" s="14">
        <f>SUM(D109:D114)</f>
        <v>0</v>
      </c>
      <c r="E108" s="32">
        <f>SUM(E109:E114)</f>
        <v>0</v>
      </c>
    </row>
    <row r="109" spans="1:5" ht="12">
      <c r="A109" s="2" t="s">
        <v>196</v>
      </c>
      <c r="B109" s="2" t="s">
        <v>197</v>
      </c>
      <c r="C109" s="19"/>
      <c r="D109" s="15">
        <v>0</v>
      </c>
      <c r="E109" s="33">
        <v>0</v>
      </c>
    </row>
    <row r="110" spans="1:5" ht="12">
      <c r="A110" s="2" t="s">
        <v>198</v>
      </c>
      <c r="B110" s="2" t="s">
        <v>199</v>
      </c>
      <c r="C110" s="19"/>
      <c r="D110" s="15">
        <v>0</v>
      </c>
      <c r="E110" s="33">
        <v>0</v>
      </c>
    </row>
    <row r="111" spans="1:5" ht="12">
      <c r="A111" s="2" t="s">
        <v>200</v>
      </c>
      <c r="B111" s="2" t="s">
        <v>201</v>
      </c>
      <c r="C111" s="19"/>
      <c r="D111" s="15">
        <v>0</v>
      </c>
      <c r="E111" s="33">
        <v>0</v>
      </c>
    </row>
    <row r="112" spans="1:5" ht="12">
      <c r="A112" s="2" t="s">
        <v>202</v>
      </c>
      <c r="B112" s="2" t="s">
        <v>203</v>
      </c>
      <c r="C112" s="19"/>
      <c r="D112" s="15">
        <v>0</v>
      </c>
      <c r="E112" s="33">
        <v>0</v>
      </c>
    </row>
    <row r="113" spans="1:5" ht="12">
      <c r="A113" s="2" t="s">
        <v>204</v>
      </c>
      <c r="B113" s="2" t="s">
        <v>205</v>
      </c>
      <c r="C113" s="19"/>
      <c r="D113" s="15">
        <v>0</v>
      </c>
      <c r="E113" s="33">
        <v>0</v>
      </c>
    </row>
    <row r="114" spans="1:5" ht="12">
      <c r="A114" s="2" t="s">
        <v>206</v>
      </c>
      <c r="B114" s="2" t="s">
        <v>207</v>
      </c>
      <c r="C114" s="19"/>
      <c r="D114" s="15">
        <v>0</v>
      </c>
      <c r="E114" s="33">
        <v>0</v>
      </c>
    </row>
    <row r="115" ht="12">
      <c r="C115" s="21"/>
    </row>
    <row r="116" ht="12">
      <c r="C116" s="21"/>
    </row>
    <row r="117" spans="3:5" ht="12">
      <c r="C117" s="21"/>
      <c r="E117" s="17"/>
    </row>
    <row r="118" ht="12">
      <c r="C118" s="21"/>
    </row>
    <row r="119" ht="12">
      <c r="C119" s="21"/>
    </row>
    <row r="120" ht="12">
      <c r="C120" s="21"/>
    </row>
    <row r="121" ht="12">
      <c r="C121" s="21"/>
    </row>
    <row r="122" ht="12">
      <c r="C122" s="21"/>
    </row>
    <row r="123" ht="12">
      <c r="C123" s="21"/>
    </row>
    <row r="124" ht="12">
      <c r="C124" s="21"/>
    </row>
    <row r="125" ht="12">
      <c r="C125" s="21"/>
    </row>
    <row r="126" ht="12">
      <c r="C126" s="21"/>
    </row>
    <row r="127" ht="12">
      <c r="C127" s="21"/>
    </row>
    <row r="128" ht="12">
      <c r="C128" s="21"/>
    </row>
    <row r="129" ht="12">
      <c r="C129" s="21"/>
    </row>
    <row r="130" ht="12">
      <c r="C130" s="21"/>
    </row>
    <row r="131" ht="12">
      <c r="C131" s="21"/>
    </row>
    <row r="132" ht="12">
      <c r="C132" s="21"/>
    </row>
    <row r="133" ht="12">
      <c r="C133" s="21"/>
    </row>
    <row r="134" ht="12">
      <c r="C134" s="21"/>
    </row>
    <row r="135" ht="12">
      <c r="C135" s="21"/>
    </row>
    <row r="136" ht="12">
      <c r="C136" s="21"/>
    </row>
    <row r="137" ht="12">
      <c r="C137" s="21"/>
    </row>
    <row r="138" ht="12">
      <c r="C138" s="21"/>
    </row>
    <row r="139" ht="12">
      <c r="C139" s="21"/>
    </row>
    <row r="140" ht="12">
      <c r="C140" s="21"/>
    </row>
    <row r="141" ht="12">
      <c r="C141" s="21"/>
    </row>
    <row r="142" ht="12">
      <c r="C142" s="21"/>
    </row>
    <row r="143" ht="12">
      <c r="C143" s="21"/>
    </row>
    <row r="144" ht="12">
      <c r="C144" s="21"/>
    </row>
    <row r="145" ht="12">
      <c r="C145" s="21"/>
    </row>
    <row r="146" ht="12">
      <c r="C146" s="21"/>
    </row>
    <row r="147" ht="12">
      <c r="C147" s="21"/>
    </row>
    <row r="148" ht="12">
      <c r="C148" s="21"/>
    </row>
    <row r="149" ht="12">
      <c r="C149" s="21"/>
    </row>
    <row r="150" ht="12">
      <c r="C150" s="21"/>
    </row>
    <row r="151" ht="12">
      <c r="C151" s="21"/>
    </row>
    <row r="152" ht="12">
      <c r="C152" s="21"/>
    </row>
    <row r="153" ht="12">
      <c r="C153" s="21"/>
    </row>
    <row r="154" ht="12">
      <c r="C154" s="21"/>
    </row>
    <row r="155" ht="12">
      <c r="C155" s="21"/>
    </row>
    <row r="156" ht="12">
      <c r="C156" s="21"/>
    </row>
    <row r="157" ht="12">
      <c r="C157" s="21"/>
    </row>
    <row r="158" ht="12">
      <c r="C158" s="21"/>
    </row>
    <row r="159" ht="12">
      <c r="C159" s="21"/>
    </row>
    <row r="160" ht="12">
      <c r="C160" s="21"/>
    </row>
    <row r="161" ht="12">
      <c r="C161" s="21"/>
    </row>
    <row r="162" ht="12">
      <c r="C162" s="21"/>
    </row>
    <row r="163" ht="12">
      <c r="C163" s="21"/>
    </row>
    <row r="164" ht="12">
      <c r="C164" s="21"/>
    </row>
    <row r="165" ht="12">
      <c r="C165" s="21"/>
    </row>
    <row r="166" ht="12">
      <c r="C166" s="21"/>
    </row>
  </sheetData>
  <sheetProtection/>
  <mergeCells count="4">
    <mergeCell ref="A5:D5"/>
    <mergeCell ref="A1:B1"/>
    <mergeCell ref="A2:B2"/>
    <mergeCell ref="A3:B3"/>
  </mergeCells>
  <printOptions/>
  <pageMargins left="0.39" right="0.33" top="0.53" bottom="0.56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D33" sqref="D33"/>
    </sheetView>
  </sheetViews>
  <sheetFormatPr defaultColWidth="9.140625" defaultRowHeight="12"/>
  <cols>
    <col min="1" max="1" width="50.00390625" style="0" customWidth="1"/>
    <col min="2" max="2" width="5.00390625" style="0" customWidth="1"/>
    <col min="3" max="3" width="6.421875" style="25" customWidth="1"/>
    <col min="4" max="5" width="15.57421875" style="17" bestFit="1" customWidth="1"/>
    <col min="6" max="6" width="16.00390625" style="17" customWidth="1"/>
    <col min="7" max="7" width="15.57421875" style="17" bestFit="1" customWidth="1"/>
  </cols>
  <sheetData>
    <row r="1" spans="1:7" s="5" customFormat="1" ht="12">
      <c r="A1" s="251" t="s">
        <v>256</v>
      </c>
      <c r="B1" s="252"/>
      <c r="C1" s="22"/>
      <c r="D1" s="11"/>
      <c r="E1" s="11"/>
      <c r="F1" s="11" t="s">
        <v>0</v>
      </c>
      <c r="G1" s="11"/>
    </row>
    <row r="2" spans="1:7" s="5" customFormat="1" ht="12">
      <c r="A2" s="250" t="s">
        <v>257</v>
      </c>
      <c r="B2" s="250"/>
      <c r="C2" s="22"/>
      <c r="D2" s="11"/>
      <c r="E2" s="11"/>
      <c r="F2" s="11" t="str">
        <f>'DN - BCĐKT'!D2</f>
        <v>Quý  2  năm tài chính 2014</v>
      </c>
      <c r="G2" s="11"/>
    </row>
    <row r="3" spans="1:7" s="5" customFormat="1" ht="12">
      <c r="A3" s="250" t="s">
        <v>258</v>
      </c>
      <c r="B3" s="250"/>
      <c r="C3" s="22"/>
      <c r="D3" s="11"/>
      <c r="E3" s="11"/>
      <c r="F3" s="11"/>
      <c r="G3" s="11"/>
    </row>
    <row r="4" spans="3:7" s="5" customFormat="1" ht="12">
      <c r="C4" s="22"/>
      <c r="D4" s="11"/>
      <c r="E4" s="11"/>
      <c r="F4" s="11" t="s">
        <v>255</v>
      </c>
      <c r="G4" s="11"/>
    </row>
    <row r="5" spans="1:7" s="5" customFormat="1" ht="19.5" customHeight="1">
      <c r="A5" s="249" t="s">
        <v>208</v>
      </c>
      <c r="B5" s="250"/>
      <c r="C5" s="250"/>
      <c r="D5" s="250"/>
      <c r="E5" s="250"/>
      <c r="F5" s="250"/>
      <c r="G5" s="11"/>
    </row>
    <row r="6" spans="3:7" s="5" customFormat="1" ht="12">
      <c r="C6" s="22"/>
      <c r="D6" s="11"/>
      <c r="E6" s="11"/>
      <c r="F6" s="11"/>
      <c r="G6" s="11"/>
    </row>
    <row r="7" spans="3:7" s="5" customFormat="1" ht="12">
      <c r="C7" s="22"/>
      <c r="D7" s="11"/>
      <c r="E7" s="11"/>
      <c r="F7" s="11"/>
      <c r="G7" s="11"/>
    </row>
    <row r="8" spans="1:7" s="5" customFormat="1" ht="36">
      <c r="A8" s="10" t="s">
        <v>2</v>
      </c>
      <c r="B8" s="8" t="s">
        <v>3</v>
      </c>
      <c r="C8" s="26" t="s">
        <v>4</v>
      </c>
      <c r="D8" s="12" t="s">
        <v>209</v>
      </c>
      <c r="E8" s="12" t="s">
        <v>210</v>
      </c>
      <c r="F8" s="12" t="s">
        <v>211</v>
      </c>
      <c r="G8" s="12" t="s">
        <v>212</v>
      </c>
    </row>
    <row r="9" spans="1:7" ht="12">
      <c r="A9" s="9" t="s">
        <v>213</v>
      </c>
      <c r="B9" s="9" t="s">
        <v>197</v>
      </c>
      <c r="C9" s="23" t="s">
        <v>259</v>
      </c>
      <c r="D9" s="18">
        <v>140568624316</v>
      </c>
      <c r="E9" s="18">
        <v>121959433048</v>
      </c>
      <c r="F9" s="18">
        <v>345860289009</v>
      </c>
      <c r="G9" s="18">
        <v>326752722195</v>
      </c>
    </row>
    <row r="10" spans="1:7" ht="12">
      <c r="A10" s="2" t="s">
        <v>214</v>
      </c>
      <c r="B10" s="2" t="s">
        <v>199</v>
      </c>
      <c r="C10" s="24"/>
      <c r="D10" s="15">
        <v>481893771</v>
      </c>
      <c r="E10" s="15">
        <v>1052670773</v>
      </c>
      <c r="F10" s="15">
        <v>2928739380</v>
      </c>
      <c r="G10" s="15">
        <v>2565249684</v>
      </c>
    </row>
    <row r="11" spans="1:7" ht="12">
      <c r="A11" s="1" t="s">
        <v>215</v>
      </c>
      <c r="B11" s="1" t="s">
        <v>216</v>
      </c>
      <c r="C11" s="24" t="s">
        <v>260</v>
      </c>
      <c r="D11" s="14">
        <f>D9-D10</f>
        <v>140086730545</v>
      </c>
      <c r="E11" s="14">
        <f>E9-E10</f>
        <v>120906762275</v>
      </c>
      <c r="F11" s="14">
        <f>F9-F10</f>
        <v>342931549629</v>
      </c>
      <c r="G11" s="14">
        <f>G9-G10</f>
        <v>324187472511</v>
      </c>
    </row>
    <row r="12" spans="1:7" ht="12">
      <c r="A12" s="2" t="s">
        <v>217</v>
      </c>
      <c r="B12" s="2" t="s">
        <v>218</v>
      </c>
      <c r="C12" s="24" t="s">
        <v>261</v>
      </c>
      <c r="D12" s="15">
        <v>118458146489</v>
      </c>
      <c r="E12" s="15">
        <v>99388481875</v>
      </c>
      <c r="F12" s="15">
        <v>279758622653</v>
      </c>
      <c r="G12" s="15">
        <v>259096155944</v>
      </c>
    </row>
    <row r="13" spans="1:7" ht="12">
      <c r="A13" s="1" t="s">
        <v>219</v>
      </c>
      <c r="B13" s="1" t="s">
        <v>220</v>
      </c>
      <c r="C13" s="24"/>
      <c r="D13" s="14">
        <f>D11-D12</f>
        <v>21628584056</v>
      </c>
      <c r="E13" s="14">
        <f>E11-E12</f>
        <v>21518280400</v>
      </c>
      <c r="F13" s="14">
        <f>F11-F12</f>
        <v>63172926976</v>
      </c>
      <c r="G13" s="14">
        <f>G11-G12</f>
        <v>65091316567</v>
      </c>
    </row>
    <row r="14" spans="1:7" ht="12">
      <c r="A14" s="2" t="s">
        <v>221</v>
      </c>
      <c r="B14" s="2" t="s">
        <v>222</v>
      </c>
      <c r="C14" s="24" t="s">
        <v>262</v>
      </c>
      <c r="D14" s="15">
        <v>1891947323</v>
      </c>
      <c r="E14" s="15">
        <v>1089070588</v>
      </c>
      <c r="F14" s="15">
        <v>2394241366</v>
      </c>
      <c r="G14" s="15">
        <v>2405614611</v>
      </c>
    </row>
    <row r="15" spans="1:7" ht="12">
      <c r="A15" s="2" t="s">
        <v>223</v>
      </c>
      <c r="B15" s="2" t="s">
        <v>224</v>
      </c>
      <c r="C15" s="24" t="s">
        <v>263</v>
      </c>
      <c r="D15" s="15">
        <v>23003110</v>
      </c>
      <c r="E15" s="15">
        <v>15008034</v>
      </c>
      <c r="F15" s="15">
        <v>46758042</v>
      </c>
      <c r="G15" s="15">
        <v>19098534</v>
      </c>
    </row>
    <row r="16" spans="1:7" ht="12">
      <c r="A16" s="2" t="s">
        <v>225</v>
      </c>
      <c r="B16" s="2" t="s">
        <v>226</v>
      </c>
      <c r="C16" s="24"/>
      <c r="D16" s="15">
        <v>4090500</v>
      </c>
      <c r="E16" s="15">
        <v>15008034</v>
      </c>
      <c r="F16" s="15">
        <v>8181000</v>
      </c>
      <c r="G16" s="15">
        <v>19098534</v>
      </c>
    </row>
    <row r="17" spans="1:7" ht="12">
      <c r="A17" s="2" t="s">
        <v>704</v>
      </c>
      <c r="B17" s="2" t="s">
        <v>227</v>
      </c>
      <c r="C17" s="24"/>
      <c r="D17" s="15">
        <v>10593520251</v>
      </c>
      <c r="E17" s="15">
        <v>10517706212</v>
      </c>
      <c r="F17" s="15">
        <v>24756309174</v>
      </c>
      <c r="G17" s="15">
        <v>28588625901</v>
      </c>
    </row>
    <row r="18" spans="1:7" ht="12">
      <c r="A18" s="2" t="s">
        <v>228</v>
      </c>
      <c r="B18" s="2" t="s">
        <v>229</v>
      </c>
      <c r="C18" s="24"/>
      <c r="D18" s="15">
        <v>11118798494</v>
      </c>
      <c r="E18" s="15">
        <v>10140450471</v>
      </c>
      <c r="F18" s="15">
        <v>31602534538</v>
      </c>
      <c r="G18" s="15">
        <v>29768709875</v>
      </c>
    </row>
    <row r="19" spans="1:7" ht="12">
      <c r="A19" s="1" t="s">
        <v>230</v>
      </c>
      <c r="B19" s="1" t="s">
        <v>231</v>
      </c>
      <c r="C19" s="24"/>
      <c r="D19" s="14">
        <f>D13+D14-D15-D17-D18</f>
        <v>1785209524</v>
      </c>
      <c r="E19" s="14">
        <f>E13+E14-E15-E17-E18</f>
        <v>1934186271</v>
      </c>
      <c r="F19" s="14">
        <f>F13+F14-F15-F17-F18</f>
        <v>9161566588</v>
      </c>
      <c r="G19" s="14">
        <f>G13+G14-G15-G17-G18</f>
        <v>9120496868</v>
      </c>
    </row>
    <row r="20" spans="1:7" ht="12">
      <c r="A20" s="2" t="s">
        <v>232</v>
      </c>
      <c r="B20" s="2" t="s">
        <v>233</v>
      </c>
      <c r="C20" s="24"/>
      <c r="D20" s="15">
        <v>991251214</v>
      </c>
      <c r="E20" s="15">
        <v>757212507</v>
      </c>
      <c r="F20" s="15">
        <v>3225102678</v>
      </c>
      <c r="G20" s="15">
        <v>1392716008</v>
      </c>
    </row>
    <row r="21" spans="1:7" ht="12">
      <c r="A21" s="2" t="s">
        <v>234</v>
      </c>
      <c r="B21" s="2" t="s">
        <v>235</v>
      </c>
      <c r="C21" s="24"/>
      <c r="D21" s="15">
        <v>363416462</v>
      </c>
      <c r="E21" s="15">
        <v>347466993</v>
      </c>
      <c r="F21" s="15">
        <v>1852383623</v>
      </c>
      <c r="G21" s="15">
        <v>576203059</v>
      </c>
    </row>
    <row r="22" spans="1:7" ht="12">
      <c r="A22" s="1" t="s">
        <v>236</v>
      </c>
      <c r="B22" s="1" t="s">
        <v>237</v>
      </c>
      <c r="C22" s="24"/>
      <c r="D22" s="14">
        <f>D20-D21</f>
        <v>627834752</v>
      </c>
      <c r="E22" s="14">
        <f>E20-E21</f>
        <v>409745514</v>
      </c>
      <c r="F22" s="14">
        <f>F20-F21</f>
        <v>1372719055</v>
      </c>
      <c r="G22" s="14">
        <f>G20-G21</f>
        <v>816512949</v>
      </c>
    </row>
    <row r="23" spans="1:7" ht="12">
      <c r="A23" s="2" t="s">
        <v>238</v>
      </c>
      <c r="B23" s="2" t="s">
        <v>239</v>
      </c>
      <c r="C23" s="24"/>
      <c r="D23" s="15">
        <v>0</v>
      </c>
      <c r="E23" s="15">
        <v>0</v>
      </c>
      <c r="F23" s="15">
        <v>0</v>
      </c>
      <c r="G23" s="15">
        <v>0</v>
      </c>
    </row>
    <row r="24" spans="1:7" ht="12">
      <c r="A24" s="1" t="s">
        <v>240</v>
      </c>
      <c r="B24" s="1" t="s">
        <v>241</v>
      </c>
      <c r="C24" s="24"/>
      <c r="D24" s="14">
        <f>D19+D22</f>
        <v>2413044276</v>
      </c>
      <c r="E24" s="14">
        <f>E19+E22</f>
        <v>2343931785</v>
      </c>
      <c r="F24" s="14">
        <f>F19+F22</f>
        <v>10534285643</v>
      </c>
      <c r="G24" s="14">
        <f>G19+G22</f>
        <v>9937009817</v>
      </c>
    </row>
    <row r="25" spans="1:7" ht="12">
      <c r="A25" s="2" t="s">
        <v>242</v>
      </c>
      <c r="B25" s="2" t="s">
        <v>243</v>
      </c>
      <c r="C25" s="24" t="s">
        <v>264</v>
      </c>
      <c r="D25" s="15">
        <v>530869740.72</v>
      </c>
      <c r="E25" s="15">
        <v>564789</v>
      </c>
      <c r="F25" s="15">
        <v>2317350538.7200003</v>
      </c>
      <c r="G25" s="15">
        <v>1898834297</v>
      </c>
    </row>
    <row r="26" spans="1:7" ht="12">
      <c r="A26" s="2" t="s">
        <v>244</v>
      </c>
      <c r="B26" s="2" t="s">
        <v>245</v>
      </c>
      <c r="C26" s="24" t="s">
        <v>265</v>
      </c>
      <c r="D26" s="15"/>
      <c r="E26" s="15">
        <v>585418158</v>
      </c>
      <c r="F26" s="15"/>
      <c r="G26" s="15">
        <v>585418158</v>
      </c>
    </row>
    <row r="27" spans="1:7" ht="12">
      <c r="A27" s="1" t="s">
        <v>246</v>
      </c>
      <c r="B27" s="1" t="s">
        <v>247</v>
      </c>
      <c r="C27" s="24"/>
      <c r="D27" s="14">
        <f>D24-D25-D26</f>
        <v>1882174535.28</v>
      </c>
      <c r="E27" s="14">
        <f>E24-E25-E26+1</f>
        <v>1757948839</v>
      </c>
      <c r="F27" s="14">
        <f>F24-F25-F26</f>
        <v>8216935104.28</v>
      </c>
      <c r="G27" s="14">
        <f>G24-G25-G26</f>
        <v>7452757362</v>
      </c>
    </row>
    <row r="28" spans="1:7" ht="12">
      <c r="A28" s="2" t="s">
        <v>248</v>
      </c>
      <c r="B28" s="2" t="s">
        <v>249</v>
      </c>
      <c r="C28" s="24"/>
      <c r="D28" s="15">
        <v>0</v>
      </c>
      <c r="E28" s="15">
        <v>0</v>
      </c>
      <c r="F28" s="15">
        <v>0</v>
      </c>
      <c r="G28" s="15">
        <v>0</v>
      </c>
    </row>
    <row r="29" spans="1:7" ht="12">
      <c r="A29" s="2" t="s">
        <v>250</v>
      </c>
      <c r="B29" s="2" t="s">
        <v>251</v>
      </c>
      <c r="C29" s="24"/>
      <c r="D29" s="15">
        <v>0</v>
      </c>
      <c r="E29" s="15">
        <v>0</v>
      </c>
      <c r="F29" s="15">
        <v>0</v>
      </c>
      <c r="G29" s="15">
        <v>0</v>
      </c>
    </row>
    <row r="30" spans="1:7" ht="12">
      <c r="A30" s="2" t="s">
        <v>252</v>
      </c>
      <c r="B30" s="2" t="s">
        <v>253</v>
      </c>
      <c r="C30" s="24"/>
      <c r="D30" s="15"/>
      <c r="E30" s="15"/>
      <c r="F30" s="15">
        <v>1000.5400431391172</v>
      </c>
      <c r="G30" s="15">
        <v>907.4894809132419</v>
      </c>
    </row>
  </sheetData>
  <sheetProtection/>
  <mergeCells count="4">
    <mergeCell ref="A1:B1"/>
    <mergeCell ref="A2:B2"/>
    <mergeCell ref="A3:B3"/>
    <mergeCell ref="A5:F5"/>
  </mergeCells>
  <printOptions/>
  <pageMargins left="0.5" right="0.4" top="0.7" bottom="0.984251968503937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6">
      <selection activeCell="B10" sqref="B10:E47"/>
    </sheetView>
  </sheetViews>
  <sheetFormatPr defaultColWidth="9.140625" defaultRowHeight="12"/>
  <cols>
    <col min="1" max="1" width="50.00390625" style="43" customWidth="1"/>
    <col min="2" max="2" width="5.140625" style="43" customWidth="1"/>
    <col min="3" max="3" width="7.28125" style="43" customWidth="1"/>
    <col min="4" max="5" width="19.28125" style="46" customWidth="1"/>
    <col min="6" max="16384" width="9.140625" style="43" customWidth="1"/>
  </cols>
  <sheetData>
    <row r="1" spans="1:5" s="37" customFormat="1" ht="12.75">
      <c r="A1" s="253" t="s">
        <v>256</v>
      </c>
      <c r="B1" s="254"/>
      <c r="D1" s="38" t="s">
        <v>0</v>
      </c>
      <c r="E1" s="38"/>
    </row>
    <row r="2" spans="1:5" s="37" customFormat="1" ht="12.75">
      <c r="A2" s="255" t="s">
        <v>257</v>
      </c>
      <c r="B2" s="255"/>
      <c r="D2" s="38" t="str">
        <f>'DN - BCKQKD'!F2</f>
        <v>Quý  2  năm tài chính 2014</v>
      </c>
      <c r="E2" s="38"/>
    </row>
    <row r="3" spans="1:5" s="37" customFormat="1" ht="12.75">
      <c r="A3" s="255" t="s">
        <v>258</v>
      </c>
      <c r="B3" s="255"/>
      <c r="D3" s="38"/>
      <c r="E3" s="38"/>
    </row>
    <row r="4" spans="4:5" s="37" customFormat="1" ht="12.75">
      <c r="D4" s="38" t="s">
        <v>334</v>
      </c>
      <c r="E4" s="38"/>
    </row>
    <row r="5" spans="1:5" s="37" customFormat="1" ht="12.75">
      <c r="A5" s="256" t="s">
        <v>333</v>
      </c>
      <c r="B5" s="255"/>
      <c r="C5" s="255"/>
      <c r="D5" s="255"/>
      <c r="E5" s="38"/>
    </row>
    <row r="6" spans="4:5" s="37" customFormat="1" ht="12.75">
      <c r="D6" s="38"/>
      <c r="E6" s="38"/>
    </row>
    <row r="7" spans="4:5" s="37" customFormat="1" ht="12.75">
      <c r="D7" s="38"/>
      <c r="E7" s="38"/>
    </row>
    <row r="8" spans="1:5" s="37" customFormat="1" ht="56.25" customHeight="1">
      <c r="A8" s="39" t="s">
        <v>2</v>
      </c>
      <c r="B8" s="39" t="s">
        <v>3</v>
      </c>
      <c r="C8" s="39" t="s">
        <v>4</v>
      </c>
      <c r="D8" s="40" t="s">
        <v>332</v>
      </c>
      <c r="E8" s="40" t="s">
        <v>331</v>
      </c>
    </row>
    <row r="9" spans="1:5" ht="12.75">
      <c r="A9" s="41" t="s">
        <v>330</v>
      </c>
      <c r="B9" s="41"/>
      <c r="C9" s="41"/>
      <c r="D9" s="42"/>
      <c r="E9" s="42"/>
    </row>
    <row r="10" spans="1:5" ht="13.5">
      <c r="A10" s="47" t="s">
        <v>329</v>
      </c>
      <c r="B10" s="47" t="s">
        <v>197</v>
      </c>
      <c r="C10" s="58"/>
      <c r="D10" s="64">
        <v>10534285643</v>
      </c>
      <c r="E10" s="64">
        <v>9937009817</v>
      </c>
    </row>
    <row r="11" spans="1:5" ht="13.5">
      <c r="A11" s="48" t="s">
        <v>328</v>
      </c>
      <c r="B11" s="48"/>
      <c r="C11" s="59"/>
      <c r="D11" s="65">
        <v>0</v>
      </c>
      <c r="E11" s="65">
        <v>0</v>
      </c>
    </row>
    <row r="12" spans="1:5" ht="13.5">
      <c r="A12" s="49" t="s">
        <v>327</v>
      </c>
      <c r="B12" s="49" t="s">
        <v>199</v>
      </c>
      <c r="C12" s="60" t="s">
        <v>335</v>
      </c>
      <c r="D12" s="66">
        <v>9344831298</v>
      </c>
      <c r="E12" s="66">
        <v>8385886820</v>
      </c>
    </row>
    <row r="13" spans="1:5" ht="13.5">
      <c r="A13" s="49" t="s">
        <v>326</v>
      </c>
      <c r="B13" s="49" t="s">
        <v>201</v>
      </c>
      <c r="C13" s="61"/>
      <c r="D13" s="66">
        <v>-178565298</v>
      </c>
      <c r="E13" s="66">
        <v>0</v>
      </c>
    </row>
    <row r="14" spans="1:5" ht="13.5">
      <c r="A14" s="49" t="s">
        <v>325</v>
      </c>
      <c r="B14" s="49" t="s">
        <v>203</v>
      </c>
      <c r="C14" s="61"/>
      <c r="D14" s="66">
        <v>-113082495</v>
      </c>
      <c r="E14" s="66">
        <v>-72563320</v>
      </c>
    </row>
    <row r="15" spans="1:5" ht="13.5">
      <c r="A15" s="49" t="s">
        <v>324</v>
      </c>
      <c r="B15" s="49" t="s">
        <v>205</v>
      </c>
      <c r="C15" s="61"/>
      <c r="D15" s="66">
        <v>-2387410253</v>
      </c>
      <c r="E15" s="66">
        <v>-2333051291</v>
      </c>
    </row>
    <row r="16" spans="1:5" ht="13.5">
      <c r="A16" s="49" t="s">
        <v>323</v>
      </c>
      <c r="B16" s="49" t="s">
        <v>207</v>
      </c>
      <c r="C16" s="60"/>
      <c r="D16" s="66">
        <v>8181000</v>
      </c>
      <c r="E16" s="66">
        <v>10653000</v>
      </c>
    </row>
    <row r="17" spans="1:5" ht="12.75">
      <c r="A17" s="48" t="s">
        <v>322</v>
      </c>
      <c r="B17" s="48" t="s">
        <v>321</v>
      </c>
      <c r="C17" s="59"/>
      <c r="D17" s="50">
        <f>SUM(D10:D16)</f>
        <v>17208239895</v>
      </c>
      <c r="E17" s="50">
        <f>SUM(E10:E16)</f>
        <v>15927935026</v>
      </c>
    </row>
    <row r="18" spans="1:5" ht="13.5">
      <c r="A18" s="49" t="s">
        <v>320</v>
      </c>
      <c r="B18" s="49" t="s">
        <v>319</v>
      </c>
      <c r="C18" s="62"/>
      <c r="D18" s="66">
        <v>5290096221</v>
      </c>
      <c r="E18" s="66">
        <v>884879995</v>
      </c>
    </row>
    <row r="19" spans="1:5" ht="13.5">
      <c r="A19" s="49" t="s">
        <v>318</v>
      </c>
      <c r="B19" s="49" t="s">
        <v>216</v>
      </c>
      <c r="C19" s="62"/>
      <c r="D19" s="66">
        <v>2149064987</v>
      </c>
      <c r="E19" s="66">
        <v>9203763267</v>
      </c>
    </row>
    <row r="20" spans="1:5" ht="13.5">
      <c r="A20" s="49" t="s">
        <v>317</v>
      </c>
      <c r="B20" s="49" t="s">
        <v>218</v>
      </c>
      <c r="C20" s="62"/>
      <c r="D20" s="66">
        <v>-17011558836</v>
      </c>
      <c r="E20" s="66">
        <v>-8617919971</v>
      </c>
    </row>
    <row r="21" spans="1:5" ht="13.5">
      <c r="A21" s="49" t="s">
        <v>316</v>
      </c>
      <c r="B21" s="49" t="s">
        <v>315</v>
      </c>
      <c r="C21" s="62"/>
      <c r="D21" s="66">
        <v>875564220</v>
      </c>
      <c r="E21" s="66">
        <v>1305547600</v>
      </c>
    </row>
    <row r="22" spans="1:5" ht="13.5">
      <c r="A22" s="49" t="s">
        <v>314</v>
      </c>
      <c r="B22" s="49" t="s">
        <v>313</v>
      </c>
      <c r="C22" s="62"/>
      <c r="D22" s="66">
        <v>0</v>
      </c>
      <c r="E22" s="66">
        <v>-46905500</v>
      </c>
    </row>
    <row r="23" spans="1:5" ht="13.5">
      <c r="A23" s="49" t="s">
        <v>312</v>
      </c>
      <c r="B23" s="49" t="s">
        <v>311</v>
      </c>
      <c r="C23" s="63"/>
      <c r="D23" s="66">
        <v>-6625868183</v>
      </c>
      <c r="E23" s="66">
        <v>-6086162616</v>
      </c>
    </row>
    <row r="24" spans="1:5" ht="13.5">
      <c r="A24" s="49" t="s">
        <v>310</v>
      </c>
      <c r="B24" s="49" t="s">
        <v>309</v>
      </c>
      <c r="C24" s="62"/>
      <c r="D24" s="66">
        <v>2158469602</v>
      </c>
      <c r="E24" s="66">
        <v>158452500</v>
      </c>
    </row>
    <row r="25" spans="1:5" ht="13.5">
      <c r="A25" s="49" t="s">
        <v>308</v>
      </c>
      <c r="B25" s="49" t="s">
        <v>307</v>
      </c>
      <c r="C25" s="62"/>
      <c r="D25" s="66">
        <v>-196557703</v>
      </c>
      <c r="E25" s="66">
        <v>-267486689</v>
      </c>
    </row>
    <row r="26" spans="1:5" ht="12.75">
      <c r="A26" s="48" t="s">
        <v>306</v>
      </c>
      <c r="B26" s="48" t="s">
        <v>220</v>
      </c>
      <c r="C26" s="59"/>
      <c r="D26" s="50">
        <f>SUM(D17:D25)</f>
        <v>3847450203</v>
      </c>
      <c r="E26" s="50">
        <f>SUM(E17:E25)</f>
        <v>12462103612</v>
      </c>
    </row>
    <row r="27" spans="1:5" ht="12.75">
      <c r="A27" s="48" t="s">
        <v>305</v>
      </c>
      <c r="B27" s="48"/>
      <c r="C27" s="59"/>
      <c r="D27" s="50"/>
      <c r="E27" s="50"/>
    </row>
    <row r="28" spans="1:5" ht="13.5">
      <c r="A28" s="49" t="s">
        <v>304</v>
      </c>
      <c r="B28" s="49" t="s">
        <v>222</v>
      </c>
      <c r="C28" s="62"/>
      <c r="D28" s="66">
        <v>-1486755637</v>
      </c>
      <c r="E28" s="66">
        <v>-3075605454</v>
      </c>
    </row>
    <row r="29" spans="1:5" ht="13.5">
      <c r="A29" s="49" t="s">
        <v>303</v>
      </c>
      <c r="B29" s="49" t="s">
        <v>224</v>
      </c>
      <c r="C29" s="62"/>
      <c r="D29" s="66">
        <v>0</v>
      </c>
      <c r="E29" s="67">
        <v>0</v>
      </c>
    </row>
    <row r="30" spans="1:5" ht="13.5">
      <c r="A30" s="49" t="s">
        <v>302</v>
      </c>
      <c r="B30" s="49" t="s">
        <v>226</v>
      </c>
      <c r="C30" s="62"/>
      <c r="D30" s="66">
        <v>0</v>
      </c>
      <c r="E30" s="67">
        <v>-30000000000</v>
      </c>
    </row>
    <row r="31" spans="1:5" ht="13.5">
      <c r="A31" s="49" t="s">
        <v>301</v>
      </c>
      <c r="B31" s="49" t="s">
        <v>227</v>
      </c>
      <c r="C31" s="62"/>
      <c r="D31" s="66">
        <v>0</v>
      </c>
      <c r="E31" s="67">
        <v>0</v>
      </c>
    </row>
    <row r="32" spans="1:5" ht="13.5">
      <c r="A32" s="49" t="s">
        <v>300</v>
      </c>
      <c r="B32" s="49" t="s">
        <v>229</v>
      </c>
      <c r="C32" s="62"/>
      <c r="D32" s="66">
        <v>0</v>
      </c>
      <c r="E32" s="67">
        <v>0</v>
      </c>
    </row>
    <row r="33" spans="1:5" ht="13.5">
      <c r="A33" s="49" t="s">
        <v>299</v>
      </c>
      <c r="B33" s="49" t="s">
        <v>298</v>
      </c>
      <c r="C33" s="62"/>
      <c r="D33" s="66">
        <v>0</v>
      </c>
      <c r="E33" s="67">
        <v>0</v>
      </c>
    </row>
    <row r="34" spans="1:5" ht="13.5">
      <c r="A34" s="49" t="s">
        <v>297</v>
      </c>
      <c r="B34" s="49" t="s">
        <v>296</v>
      </c>
      <c r="C34" s="62"/>
      <c r="D34" s="66">
        <v>2387410253</v>
      </c>
      <c r="E34" s="66">
        <v>2333051291</v>
      </c>
    </row>
    <row r="35" spans="1:5" ht="12.75">
      <c r="A35" s="48" t="s">
        <v>295</v>
      </c>
      <c r="B35" s="48" t="s">
        <v>231</v>
      </c>
      <c r="C35" s="59"/>
      <c r="D35" s="50">
        <f>SUM(D28:D34)</f>
        <v>900654616</v>
      </c>
      <c r="E35" s="50">
        <f>SUM(E28:E34)</f>
        <v>-30742554163</v>
      </c>
    </row>
    <row r="36" spans="1:5" ht="12.75">
      <c r="A36" s="48" t="s">
        <v>294</v>
      </c>
      <c r="B36" s="48"/>
      <c r="C36" s="59"/>
      <c r="D36" s="52"/>
      <c r="E36" s="52"/>
    </row>
    <row r="37" spans="1:5" ht="13.5">
      <c r="A37" s="49" t="s">
        <v>293</v>
      </c>
      <c r="B37" s="49" t="s">
        <v>233</v>
      </c>
      <c r="C37" s="62"/>
      <c r="D37" s="66">
        <v>0</v>
      </c>
      <c r="E37" s="67">
        <v>0</v>
      </c>
    </row>
    <row r="38" spans="1:5" ht="13.5">
      <c r="A38" s="49" t="s">
        <v>292</v>
      </c>
      <c r="B38" s="49" t="s">
        <v>235</v>
      </c>
      <c r="C38" s="62"/>
      <c r="D38" s="66">
        <v>0</v>
      </c>
      <c r="E38" s="67">
        <v>0</v>
      </c>
    </row>
    <row r="39" spans="1:5" ht="13.5">
      <c r="A39" s="49" t="s">
        <v>291</v>
      </c>
      <c r="B39" s="49" t="s">
        <v>290</v>
      </c>
      <c r="C39" s="62"/>
      <c r="D39" s="66">
        <v>0</v>
      </c>
      <c r="E39" s="67">
        <v>0</v>
      </c>
    </row>
    <row r="40" spans="1:5" ht="13.5">
      <c r="A40" s="49" t="s">
        <v>289</v>
      </c>
      <c r="B40" s="49" t="s">
        <v>288</v>
      </c>
      <c r="C40" s="62"/>
      <c r="D40" s="66">
        <v>0</v>
      </c>
      <c r="E40" s="67">
        <v>0</v>
      </c>
    </row>
    <row r="41" spans="1:5" ht="13.5">
      <c r="A41" s="49" t="s">
        <v>287</v>
      </c>
      <c r="B41" s="49" t="s">
        <v>286</v>
      </c>
      <c r="C41" s="62"/>
      <c r="D41" s="66">
        <v>0</v>
      </c>
      <c r="E41" s="67">
        <v>0</v>
      </c>
    </row>
    <row r="42" spans="1:5" ht="13.5">
      <c r="A42" s="49" t="s">
        <v>285</v>
      </c>
      <c r="B42" s="49" t="s">
        <v>284</v>
      </c>
      <c r="C42" s="62"/>
      <c r="D42" s="66">
        <v>-5564625</v>
      </c>
      <c r="E42" s="66">
        <v>-6288112500</v>
      </c>
    </row>
    <row r="43" spans="1:5" ht="12.75">
      <c r="A43" s="48" t="s">
        <v>283</v>
      </c>
      <c r="B43" s="48" t="s">
        <v>237</v>
      </c>
      <c r="C43" s="48"/>
      <c r="D43" s="50">
        <f>SUM(D37:D42)</f>
        <v>-5564625</v>
      </c>
      <c r="E43" s="50">
        <f>SUM(E37:E42)</f>
        <v>-6288112500</v>
      </c>
    </row>
    <row r="44" spans="1:5" ht="12.75">
      <c r="A44" s="48" t="s">
        <v>282</v>
      </c>
      <c r="B44" s="48" t="s">
        <v>241</v>
      </c>
      <c r="C44" s="48"/>
      <c r="D44" s="50">
        <f>D26+D35+D43</f>
        <v>4742540194</v>
      </c>
      <c r="E44" s="50">
        <f>E26+E35+E43</f>
        <v>-24568563051</v>
      </c>
    </row>
    <row r="45" spans="1:5" ht="13.5">
      <c r="A45" s="49" t="s">
        <v>281</v>
      </c>
      <c r="B45" s="49" t="s">
        <v>247</v>
      </c>
      <c r="C45" s="53" t="s">
        <v>267</v>
      </c>
      <c r="D45" s="56">
        <v>58999151817</v>
      </c>
      <c r="E45" s="56">
        <v>80653916708</v>
      </c>
    </row>
    <row r="46" spans="1:5" ht="13.5">
      <c r="A46" s="51" t="s">
        <v>280</v>
      </c>
      <c r="B46" s="51" t="s">
        <v>249</v>
      </c>
      <c r="C46" s="54"/>
      <c r="D46" s="57">
        <v>26857738</v>
      </c>
      <c r="E46" s="57">
        <v>11191573</v>
      </c>
    </row>
    <row r="47" spans="1:5" ht="13.5">
      <c r="A47" s="44" t="s">
        <v>279</v>
      </c>
      <c r="B47" s="44" t="s">
        <v>253</v>
      </c>
      <c r="C47" s="55" t="s">
        <v>267</v>
      </c>
      <c r="D47" s="45">
        <f>SUM(D44:D46)</f>
        <v>63768549749</v>
      </c>
      <c r="E47" s="45">
        <f>SUM(E44:E46)</f>
        <v>56096545230</v>
      </c>
    </row>
  </sheetData>
  <sheetProtection/>
  <mergeCells count="4">
    <mergeCell ref="A1:B1"/>
    <mergeCell ref="A2:B2"/>
    <mergeCell ref="A3:B3"/>
    <mergeCell ref="A5:D5"/>
  </mergeCells>
  <printOptions/>
  <pageMargins left="0.42" right="0.25" top="0.35" bottom="0.3" header="0.2" footer="0.18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3"/>
  <sheetViews>
    <sheetView tabSelected="1" zoomScalePageLayoutView="0" workbookViewId="0" topLeftCell="A32">
      <selection activeCell="A1" sqref="A1:IV16384"/>
    </sheetView>
  </sheetViews>
  <sheetFormatPr defaultColWidth="9.140625" defaultRowHeight="12"/>
  <cols>
    <col min="1" max="1" width="4.7109375" style="71" customWidth="1"/>
    <col min="2" max="8" width="9.140625" style="68" customWidth="1"/>
    <col min="9" max="9" width="10.8515625" style="68" bestFit="1" customWidth="1"/>
    <col min="10" max="10" width="11.00390625" style="68" customWidth="1"/>
    <col min="11" max="11" width="16.421875" style="68" customWidth="1"/>
    <col min="12" max="12" width="20.57421875" style="68" bestFit="1" customWidth="1"/>
    <col min="13" max="16384" width="9.140625" style="68" customWidth="1"/>
  </cols>
  <sheetData>
    <row r="1" spans="1:10" ht="15.75">
      <c r="A1" s="257" t="s">
        <v>337</v>
      </c>
      <c r="B1" s="257"/>
      <c r="C1" s="257"/>
      <c r="D1" s="257"/>
      <c r="E1" s="257"/>
      <c r="F1" s="257"/>
      <c r="G1" s="258" t="s">
        <v>338</v>
      </c>
      <c r="H1" s="258"/>
      <c r="I1" s="258"/>
      <c r="J1" s="258"/>
    </row>
    <row r="2" spans="1:10" ht="15.75">
      <c r="A2" s="259" t="s">
        <v>339</v>
      </c>
      <c r="B2" s="259"/>
      <c r="C2" s="259"/>
      <c r="D2" s="259"/>
      <c r="E2" s="259"/>
      <c r="F2" s="259"/>
      <c r="G2" s="260" t="s">
        <v>340</v>
      </c>
      <c r="H2" s="260"/>
      <c r="I2" s="260"/>
      <c r="J2" s="260"/>
    </row>
    <row r="3" spans="7:10" ht="15">
      <c r="G3" s="260" t="s">
        <v>341</v>
      </c>
      <c r="H3" s="260"/>
      <c r="I3" s="260"/>
      <c r="J3" s="260"/>
    </row>
    <row r="4" spans="7:10" ht="15">
      <c r="G4" s="70"/>
      <c r="H4" s="70"/>
      <c r="I4" s="70"/>
      <c r="J4" s="70"/>
    </row>
    <row r="5" spans="1:10" ht="15">
      <c r="A5" s="261"/>
      <c r="B5" s="261"/>
      <c r="C5" s="261"/>
      <c r="D5" s="261"/>
      <c r="E5" s="261"/>
      <c r="F5" s="261"/>
      <c r="G5" s="261"/>
      <c r="H5" s="261"/>
      <c r="I5" s="261"/>
      <c r="J5" s="261"/>
    </row>
    <row r="6" spans="1:10" ht="18" customHeight="1">
      <c r="A6" s="262" t="s">
        <v>342</v>
      </c>
      <c r="B6" s="262"/>
      <c r="C6" s="262"/>
      <c r="D6" s="262"/>
      <c r="E6" s="262"/>
      <c r="F6" s="262"/>
      <c r="G6" s="262"/>
      <c r="H6" s="262"/>
      <c r="I6" s="262"/>
      <c r="J6" s="262"/>
    </row>
    <row r="7" spans="1:10" ht="18" customHeight="1">
      <c r="A7" s="263" t="s">
        <v>343</v>
      </c>
      <c r="B7" s="263"/>
      <c r="C7" s="263"/>
      <c r="D7" s="263"/>
      <c r="E7" s="263"/>
      <c r="F7" s="263"/>
      <c r="G7" s="263"/>
      <c r="H7" s="263"/>
      <c r="I7" s="263"/>
      <c r="J7" s="263"/>
    </row>
    <row r="8" spans="1:10" ht="15">
      <c r="A8" s="72"/>
      <c r="B8" s="72"/>
      <c r="C8" s="72"/>
      <c r="D8" s="72"/>
      <c r="E8" s="72"/>
      <c r="F8" s="72"/>
      <c r="G8" s="72"/>
      <c r="H8" s="72"/>
      <c r="I8" s="72"/>
      <c r="J8" s="72"/>
    </row>
    <row r="9" spans="1:10" ht="15">
      <c r="A9" s="73"/>
      <c r="B9" s="72"/>
      <c r="C9" s="72"/>
      <c r="D9" s="72"/>
      <c r="E9" s="72"/>
      <c r="F9" s="72"/>
      <c r="G9" s="72"/>
      <c r="H9" s="72"/>
      <c r="I9" s="72"/>
      <c r="J9" s="72"/>
    </row>
    <row r="10" spans="1:10" s="75" customFormat="1" ht="19.5" customHeight="1">
      <c r="A10" s="74" t="s">
        <v>344</v>
      </c>
      <c r="B10" s="264" t="s">
        <v>345</v>
      </c>
      <c r="C10" s="264"/>
      <c r="D10" s="264"/>
      <c r="E10" s="264"/>
      <c r="F10" s="264"/>
      <c r="G10" s="264"/>
      <c r="H10" s="264"/>
      <c r="I10" s="264"/>
      <c r="J10" s="264"/>
    </row>
    <row r="11" spans="1:10" ht="16.5" customHeight="1">
      <c r="A11" s="71">
        <v>1</v>
      </c>
      <c r="B11" s="265" t="s">
        <v>346</v>
      </c>
      <c r="C11" s="265"/>
      <c r="D11" s="265"/>
      <c r="E11" s="265"/>
      <c r="F11" s="265"/>
      <c r="G11" s="265"/>
      <c r="H11" s="265"/>
      <c r="I11" s="265"/>
      <c r="J11" s="265"/>
    </row>
    <row r="12" spans="1:10" ht="31.5" customHeight="1">
      <c r="A12" s="71">
        <v>2</v>
      </c>
      <c r="B12" s="265" t="s">
        <v>347</v>
      </c>
      <c r="C12" s="265"/>
      <c r="D12" s="265"/>
      <c r="E12" s="265"/>
      <c r="F12" s="265"/>
      <c r="G12" s="265"/>
      <c r="H12" s="265"/>
      <c r="I12" s="265"/>
      <c r="J12" s="265"/>
    </row>
    <row r="13" spans="1:10" ht="16.5" customHeight="1">
      <c r="A13" s="71">
        <v>3</v>
      </c>
      <c r="B13" s="265" t="s">
        <v>348</v>
      </c>
      <c r="C13" s="265"/>
      <c r="D13" s="265"/>
      <c r="E13" s="265"/>
      <c r="F13" s="265"/>
      <c r="G13" s="265"/>
      <c r="H13" s="265"/>
      <c r="I13" s="265"/>
      <c r="J13" s="265"/>
    </row>
    <row r="14" ht="18" customHeight="1"/>
    <row r="15" spans="1:10" s="75" customFormat="1" ht="19.5" customHeight="1">
      <c r="A15" s="74" t="s">
        <v>349</v>
      </c>
      <c r="B15" s="264" t="s">
        <v>350</v>
      </c>
      <c r="C15" s="264"/>
      <c r="D15" s="264"/>
      <c r="E15" s="264"/>
      <c r="F15" s="264"/>
      <c r="G15" s="264"/>
      <c r="H15" s="264"/>
      <c r="I15" s="264"/>
      <c r="J15" s="264"/>
    </row>
    <row r="16" spans="1:10" ht="16.5" customHeight="1">
      <c r="A16" s="71">
        <v>1</v>
      </c>
      <c r="B16" s="265" t="s">
        <v>351</v>
      </c>
      <c r="C16" s="265"/>
      <c r="D16" s="265"/>
      <c r="E16" s="265"/>
      <c r="F16" s="265"/>
      <c r="G16" s="265"/>
      <c r="H16" s="265"/>
      <c r="I16" s="265"/>
      <c r="J16" s="265"/>
    </row>
    <row r="17" spans="1:10" ht="16.5" customHeight="1">
      <c r="A17" s="71">
        <v>2</v>
      </c>
      <c r="B17" s="265" t="s">
        <v>352</v>
      </c>
      <c r="C17" s="265"/>
      <c r="D17" s="265"/>
      <c r="E17" s="265"/>
      <c r="F17" s="265"/>
      <c r="G17" s="265"/>
      <c r="H17" s="265"/>
      <c r="I17" s="265"/>
      <c r="J17" s="265"/>
    </row>
    <row r="18" ht="15"/>
    <row r="19" spans="1:10" s="75" customFormat="1" ht="19.5" customHeight="1">
      <c r="A19" s="74" t="s">
        <v>353</v>
      </c>
      <c r="B19" s="264" t="s">
        <v>354</v>
      </c>
      <c r="C19" s="264"/>
      <c r="D19" s="264"/>
      <c r="E19" s="264"/>
      <c r="F19" s="264"/>
      <c r="G19" s="264"/>
      <c r="H19" s="264"/>
      <c r="I19" s="264"/>
      <c r="J19" s="264"/>
    </row>
    <row r="20" spans="1:10" ht="33.75" customHeight="1">
      <c r="A20" s="71">
        <v>1</v>
      </c>
      <c r="B20" s="265" t="s">
        <v>355</v>
      </c>
      <c r="C20" s="265"/>
      <c r="D20" s="265"/>
      <c r="E20" s="265"/>
      <c r="F20" s="265"/>
      <c r="G20" s="265"/>
      <c r="H20" s="265"/>
      <c r="I20" s="265"/>
      <c r="J20" s="265"/>
    </row>
    <row r="21" spans="1:10" ht="16.5" customHeight="1">
      <c r="A21" s="71">
        <v>2</v>
      </c>
      <c r="B21" s="265" t="s">
        <v>356</v>
      </c>
      <c r="C21" s="265"/>
      <c r="D21" s="265"/>
      <c r="E21" s="265"/>
      <c r="F21" s="265"/>
      <c r="G21" s="265"/>
      <c r="H21" s="265"/>
      <c r="I21" s="265"/>
      <c r="J21" s="265"/>
    </row>
    <row r="22" spans="1:10" ht="16.5" customHeight="1">
      <c r="A22" s="71">
        <v>3</v>
      </c>
      <c r="B22" s="265" t="s">
        <v>357</v>
      </c>
      <c r="C22" s="265"/>
      <c r="D22" s="265"/>
      <c r="E22" s="265"/>
      <c r="F22" s="265"/>
      <c r="G22" s="265"/>
      <c r="H22" s="265"/>
      <c r="I22" s="265"/>
      <c r="J22" s="265"/>
    </row>
    <row r="23" ht="15"/>
    <row r="24" spans="1:10" s="75" customFormat="1" ht="19.5" customHeight="1">
      <c r="A24" s="74" t="s">
        <v>358</v>
      </c>
      <c r="B24" s="264" t="s">
        <v>359</v>
      </c>
      <c r="C24" s="264"/>
      <c r="D24" s="264"/>
      <c r="E24" s="264"/>
      <c r="F24" s="264"/>
      <c r="G24" s="264"/>
      <c r="H24" s="264"/>
      <c r="I24" s="264"/>
      <c r="J24" s="264"/>
    </row>
    <row r="25" spans="1:10" ht="16.5" customHeight="1">
      <c r="A25" s="71">
        <v>1</v>
      </c>
      <c r="B25" s="261" t="s">
        <v>360</v>
      </c>
      <c r="C25" s="261"/>
      <c r="D25" s="261"/>
      <c r="E25" s="261"/>
      <c r="F25" s="261"/>
      <c r="G25" s="261"/>
      <c r="H25" s="261"/>
      <c r="I25" s="261"/>
      <c r="J25" s="261"/>
    </row>
    <row r="26" spans="2:10" ht="32.25" customHeight="1">
      <c r="B26" s="265" t="s">
        <v>361</v>
      </c>
      <c r="C26" s="265"/>
      <c r="D26" s="265"/>
      <c r="E26" s="265"/>
      <c r="F26" s="265"/>
      <c r="G26" s="265"/>
      <c r="H26" s="265"/>
      <c r="I26" s="265"/>
      <c r="J26" s="265"/>
    </row>
    <row r="27" spans="2:10" ht="32.25" customHeight="1">
      <c r="B27" s="265" t="s">
        <v>362</v>
      </c>
      <c r="C27" s="265"/>
      <c r="D27" s="265"/>
      <c r="E27" s="265"/>
      <c r="F27" s="265"/>
      <c r="G27" s="265"/>
      <c r="H27" s="265"/>
      <c r="I27" s="265"/>
      <c r="J27" s="265"/>
    </row>
    <row r="28" spans="1:10" ht="15">
      <c r="A28" s="71" t="s">
        <v>363</v>
      </c>
      <c r="B28" s="265" t="s">
        <v>364</v>
      </c>
      <c r="C28" s="265"/>
      <c r="D28" s="265"/>
      <c r="E28" s="265"/>
      <c r="F28" s="265"/>
      <c r="G28" s="265"/>
      <c r="H28" s="265"/>
      <c r="I28" s="265"/>
      <c r="J28" s="265"/>
    </row>
    <row r="29" spans="2:10" ht="16.5" customHeight="1">
      <c r="B29" s="265" t="s">
        <v>365</v>
      </c>
      <c r="C29" s="265"/>
      <c r="D29" s="265"/>
      <c r="E29" s="265"/>
      <c r="F29" s="265"/>
      <c r="G29" s="265"/>
      <c r="H29" s="265"/>
      <c r="I29" s="265"/>
      <c r="J29" s="265"/>
    </row>
    <row r="30" spans="2:10" ht="16.5" customHeight="1">
      <c r="B30" s="265" t="s">
        <v>366</v>
      </c>
      <c r="C30" s="265"/>
      <c r="D30" s="265"/>
      <c r="E30" s="265"/>
      <c r="F30" s="265"/>
      <c r="G30" s="265"/>
      <c r="H30" s="265"/>
      <c r="I30" s="265"/>
      <c r="J30" s="265"/>
    </row>
    <row r="31" spans="2:10" ht="16.5" customHeight="1">
      <c r="B31" s="265" t="s">
        <v>367</v>
      </c>
      <c r="C31" s="265"/>
      <c r="D31" s="265"/>
      <c r="E31" s="265"/>
      <c r="F31" s="265"/>
      <c r="G31" s="265"/>
      <c r="H31" s="265"/>
      <c r="I31" s="265"/>
      <c r="J31" s="265"/>
    </row>
    <row r="32" spans="2:10" ht="16.5" customHeight="1">
      <c r="B32" s="265" t="s">
        <v>368</v>
      </c>
      <c r="C32" s="265"/>
      <c r="D32" s="265"/>
      <c r="E32" s="265"/>
      <c r="F32" s="265"/>
      <c r="G32" s="265"/>
      <c r="H32" s="265"/>
      <c r="I32" s="265"/>
      <c r="J32" s="265"/>
    </row>
    <row r="33" spans="1:10" ht="16.5" customHeight="1">
      <c r="A33" s="71" t="s">
        <v>369</v>
      </c>
      <c r="B33" s="265" t="s">
        <v>370</v>
      </c>
      <c r="C33" s="265"/>
      <c r="D33" s="265"/>
      <c r="E33" s="265"/>
      <c r="F33" s="265"/>
      <c r="G33" s="265"/>
      <c r="H33" s="265"/>
      <c r="I33" s="265"/>
      <c r="J33" s="265"/>
    </row>
    <row r="34" spans="2:10" ht="16.5" customHeight="1">
      <c r="B34" s="265" t="s">
        <v>371</v>
      </c>
      <c r="C34" s="265"/>
      <c r="D34" s="265"/>
      <c r="E34" s="265"/>
      <c r="F34" s="265"/>
      <c r="G34" s="265"/>
      <c r="H34" s="265"/>
      <c r="I34" s="265"/>
      <c r="J34" s="265"/>
    </row>
    <row r="35" spans="2:10" ht="32.25" customHeight="1">
      <c r="B35" s="265" t="s">
        <v>372</v>
      </c>
      <c r="C35" s="265"/>
      <c r="D35" s="265"/>
      <c r="E35" s="265"/>
      <c r="F35" s="265"/>
      <c r="G35" s="265"/>
      <c r="H35" s="265"/>
      <c r="I35" s="265"/>
      <c r="J35" s="265"/>
    </row>
    <row r="36" spans="1:10" ht="15" hidden="1">
      <c r="A36" s="71" t="s">
        <v>373</v>
      </c>
      <c r="B36" s="265" t="s">
        <v>374</v>
      </c>
      <c r="C36" s="265"/>
      <c r="D36" s="265"/>
      <c r="E36" s="265"/>
      <c r="F36" s="265"/>
      <c r="G36" s="265"/>
      <c r="H36" s="265"/>
      <c r="I36" s="265"/>
      <c r="J36" s="265"/>
    </row>
    <row r="37" spans="2:10" ht="15" hidden="1">
      <c r="B37" s="265" t="s">
        <v>375</v>
      </c>
      <c r="C37" s="265"/>
      <c r="D37" s="265"/>
      <c r="E37" s="265"/>
      <c r="F37" s="265"/>
      <c r="G37" s="265"/>
      <c r="H37" s="265"/>
      <c r="I37" s="265"/>
      <c r="J37" s="265"/>
    </row>
    <row r="38" spans="2:10" ht="15" hidden="1">
      <c r="B38" s="265" t="s">
        <v>376</v>
      </c>
      <c r="C38" s="265"/>
      <c r="D38" s="265"/>
      <c r="E38" s="265"/>
      <c r="F38" s="265"/>
      <c r="G38" s="265"/>
      <c r="H38" s="265"/>
      <c r="I38" s="265"/>
      <c r="J38" s="265"/>
    </row>
    <row r="39" spans="1:10" ht="15" hidden="1">
      <c r="A39" s="71" t="s">
        <v>377</v>
      </c>
      <c r="B39" s="265" t="s">
        <v>378</v>
      </c>
      <c r="C39" s="265"/>
      <c r="D39" s="265"/>
      <c r="E39" s="265"/>
      <c r="F39" s="265"/>
      <c r="G39" s="265"/>
      <c r="H39" s="265"/>
      <c r="I39" s="265"/>
      <c r="J39" s="265"/>
    </row>
    <row r="40" spans="2:10" ht="32.25" customHeight="1" hidden="1">
      <c r="B40" s="265" t="s">
        <v>379</v>
      </c>
      <c r="C40" s="265"/>
      <c r="D40" s="265"/>
      <c r="E40" s="265"/>
      <c r="F40" s="265"/>
      <c r="G40" s="265"/>
      <c r="H40" s="265"/>
      <c r="I40" s="265"/>
      <c r="J40" s="265"/>
    </row>
    <row r="41" spans="2:10" ht="15" hidden="1">
      <c r="B41" s="265" t="s">
        <v>380</v>
      </c>
      <c r="C41" s="265"/>
      <c r="D41" s="265"/>
      <c r="E41" s="265"/>
      <c r="F41" s="265"/>
      <c r="G41" s="265"/>
      <c r="H41" s="265"/>
      <c r="I41" s="265"/>
      <c r="J41" s="265"/>
    </row>
    <row r="42" spans="2:10" ht="15" hidden="1">
      <c r="B42" s="265" t="s">
        <v>381</v>
      </c>
      <c r="C42" s="265"/>
      <c r="D42" s="265"/>
      <c r="E42" s="265"/>
      <c r="F42" s="265"/>
      <c r="G42" s="265"/>
      <c r="H42" s="265"/>
      <c r="I42" s="265"/>
      <c r="J42" s="265"/>
    </row>
    <row r="43" spans="2:10" ht="15" hidden="1">
      <c r="B43" s="265" t="s">
        <v>382</v>
      </c>
      <c r="C43" s="265"/>
      <c r="D43" s="265"/>
      <c r="E43" s="265"/>
      <c r="F43" s="265"/>
      <c r="G43" s="265"/>
      <c r="H43" s="265"/>
      <c r="I43" s="265"/>
      <c r="J43" s="265"/>
    </row>
    <row r="44" spans="1:10" ht="15">
      <c r="A44" s="71" t="s">
        <v>383</v>
      </c>
      <c r="B44" s="265" t="s">
        <v>384</v>
      </c>
      <c r="C44" s="265"/>
      <c r="D44" s="265"/>
      <c r="E44" s="265"/>
      <c r="F44" s="265"/>
      <c r="G44" s="265"/>
      <c r="H44" s="265"/>
      <c r="I44" s="265"/>
      <c r="J44" s="265"/>
    </row>
    <row r="45" spans="2:10" ht="32.25" customHeight="1">
      <c r="B45" s="265" t="s">
        <v>385</v>
      </c>
      <c r="C45" s="265"/>
      <c r="D45" s="265"/>
      <c r="E45" s="265"/>
      <c r="F45" s="265"/>
      <c r="G45" s="265"/>
      <c r="H45" s="265"/>
      <c r="I45" s="265"/>
      <c r="J45" s="265"/>
    </row>
    <row r="46" spans="2:10" ht="15">
      <c r="B46" s="265" t="s">
        <v>386</v>
      </c>
      <c r="C46" s="265"/>
      <c r="D46" s="265"/>
      <c r="E46" s="265"/>
      <c r="F46" s="265"/>
      <c r="G46" s="265"/>
      <c r="H46" s="265"/>
      <c r="I46" s="265"/>
      <c r="J46" s="265"/>
    </row>
    <row r="47" spans="1:10" ht="16.5" customHeight="1">
      <c r="A47" s="71" t="s">
        <v>387</v>
      </c>
      <c r="B47" s="265" t="s">
        <v>388</v>
      </c>
      <c r="C47" s="265"/>
      <c r="D47" s="265"/>
      <c r="E47" s="265"/>
      <c r="F47" s="265"/>
      <c r="G47" s="265"/>
      <c r="H47" s="265"/>
      <c r="I47" s="265"/>
      <c r="J47" s="265"/>
    </row>
    <row r="48" spans="2:10" ht="16.5" customHeight="1">
      <c r="B48" s="265" t="s">
        <v>389</v>
      </c>
      <c r="C48" s="265"/>
      <c r="D48" s="265"/>
      <c r="E48" s="265"/>
      <c r="F48" s="265"/>
      <c r="G48" s="265"/>
      <c r="H48" s="265"/>
      <c r="I48" s="265"/>
      <c r="J48" s="265"/>
    </row>
    <row r="49" spans="2:10" ht="16.5" customHeight="1">
      <c r="B49" s="265" t="s">
        <v>390</v>
      </c>
      <c r="C49" s="265"/>
      <c r="D49" s="265"/>
      <c r="E49" s="265"/>
      <c r="F49" s="265"/>
      <c r="G49" s="265"/>
      <c r="H49" s="265"/>
      <c r="I49" s="265"/>
      <c r="J49" s="265"/>
    </row>
    <row r="50" spans="2:10" ht="16.5" customHeight="1">
      <c r="B50" s="265" t="s">
        <v>391</v>
      </c>
      <c r="C50" s="265"/>
      <c r="D50" s="265"/>
      <c r="E50" s="265"/>
      <c r="F50" s="265"/>
      <c r="G50" s="265"/>
      <c r="H50" s="265"/>
      <c r="I50" s="265"/>
      <c r="J50" s="265"/>
    </row>
    <row r="51" spans="2:10" ht="16.5" customHeight="1">
      <c r="B51" s="265" t="s">
        <v>392</v>
      </c>
      <c r="C51" s="265"/>
      <c r="D51" s="265"/>
      <c r="E51" s="265"/>
      <c r="F51" s="265"/>
      <c r="G51" s="265"/>
      <c r="H51" s="265"/>
      <c r="I51" s="265"/>
      <c r="J51" s="265"/>
    </row>
    <row r="52" spans="1:10" ht="32.25" customHeight="1">
      <c r="A52" s="71" t="s">
        <v>393</v>
      </c>
      <c r="B52" s="265" t="s">
        <v>394</v>
      </c>
      <c r="C52" s="265"/>
      <c r="D52" s="265"/>
      <c r="E52" s="265"/>
      <c r="F52" s="265"/>
      <c r="G52" s="265"/>
      <c r="H52" s="265"/>
      <c r="I52" s="265"/>
      <c r="J52" s="265"/>
    </row>
    <row r="53" spans="1:10" ht="15">
      <c r="A53" s="71" t="s">
        <v>395</v>
      </c>
      <c r="B53" s="265" t="s">
        <v>396</v>
      </c>
      <c r="C53" s="265"/>
      <c r="D53" s="265"/>
      <c r="E53" s="265"/>
      <c r="F53" s="265"/>
      <c r="G53" s="265"/>
      <c r="H53" s="265"/>
      <c r="I53" s="265"/>
      <c r="J53" s="265"/>
    </row>
    <row r="54" spans="1:10" ht="15">
      <c r="A54" s="71" t="s">
        <v>216</v>
      </c>
      <c r="B54" s="265" t="s">
        <v>397</v>
      </c>
      <c r="C54" s="265"/>
      <c r="D54" s="265"/>
      <c r="E54" s="265"/>
      <c r="F54" s="265"/>
      <c r="G54" s="265"/>
      <c r="H54" s="265"/>
      <c r="I54" s="265"/>
      <c r="J54" s="265"/>
    </row>
    <row r="55" spans="2:10" ht="31.5" customHeight="1">
      <c r="B55" s="265" t="s">
        <v>398</v>
      </c>
      <c r="C55" s="265"/>
      <c r="D55" s="265"/>
      <c r="E55" s="265"/>
      <c r="F55" s="265"/>
      <c r="G55" s="265"/>
      <c r="H55" s="265"/>
      <c r="I55" s="265"/>
      <c r="J55" s="265"/>
    </row>
    <row r="56" spans="2:10" ht="16.5" customHeight="1" hidden="1">
      <c r="B56" s="265" t="s">
        <v>399</v>
      </c>
      <c r="C56" s="265"/>
      <c r="D56" s="265"/>
      <c r="E56" s="265"/>
      <c r="F56" s="265"/>
      <c r="G56" s="265"/>
      <c r="H56" s="265"/>
      <c r="I56" s="265"/>
      <c r="J56" s="265"/>
    </row>
    <row r="57" spans="2:10" ht="33" customHeight="1">
      <c r="B57" s="265" t="s">
        <v>400</v>
      </c>
      <c r="C57" s="265"/>
      <c r="D57" s="265"/>
      <c r="E57" s="265"/>
      <c r="F57" s="265"/>
      <c r="G57" s="265"/>
      <c r="H57" s="265"/>
      <c r="I57" s="265"/>
      <c r="J57" s="265"/>
    </row>
    <row r="58" spans="2:10" ht="16.5" customHeight="1">
      <c r="B58" s="265" t="s">
        <v>401</v>
      </c>
      <c r="C58" s="265"/>
      <c r="D58" s="265"/>
      <c r="E58" s="265"/>
      <c r="F58" s="265"/>
      <c r="G58" s="265"/>
      <c r="H58" s="265"/>
      <c r="I58" s="265"/>
      <c r="J58" s="265"/>
    </row>
    <row r="59" spans="1:10" ht="15.75" customHeight="1">
      <c r="A59" s="71" t="s">
        <v>218</v>
      </c>
      <c r="B59" s="265" t="s">
        <v>402</v>
      </c>
      <c r="C59" s="265"/>
      <c r="D59" s="265"/>
      <c r="E59" s="265"/>
      <c r="F59" s="265"/>
      <c r="G59" s="265"/>
      <c r="H59" s="265"/>
      <c r="I59" s="265"/>
      <c r="J59" s="265"/>
    </row>
    <row r="60" spans="2:10" ht="15.75" customHeight="1">
      <c r="B60" s="265" t="s">
        <v>403</v>
      </c>
      <c r="C60" s="265"/>
      <c r="D60" s="265"/>
      <c r="E60" s="265"/>
      <c r="F60" s="265"/>
      <c r="G60" s="265"/>
      <c r="H60" s="265"/>
      <c r="I60" s="265"/>
      <c r="J60" s="265"/>
    </row>
    <row r="61" spans="2:10" ht="15.75" customHeight="1">
      <c r="B61" s="265" t="s">
        <v>404</v>
      </c>
      <c r="C61" s="265"/>
      <c r="D61" s="265"/>
      <c r="E61" s="265"/>
      <c r="F61" s="265"/>
      <c r="G61" s="265"/>
      <c r="H61" s="265"/>
      <c r="I61" s="265"/>
      <c r="J61" s="265"/>
    </row>
    <row r="62" spans="2:10" ht="15.75" customHeight="1">
      <c r="B62" s="265" t="s">
        <v>405</v>
      </c>
      <c r="C62" s="265"/>
      <c r="D62" s="265"/>
      <c r="E62" s="265"/>
      <c r="F62" s="265"/>
      <c r="G62" s="265"/>
      <c r="H62" s="265"/>
      <c r="I62" s="265"/>
      <c r="J62" s="265"/>
    </row>
    <row r="63" spans="2:10" ht="15.75" customHeight="1" hidden="1">
      <c r="B63" s="265" t="s">
        <v>406</v>
      </c>
      <c r="C63" s="265"/>
      <c r="D63" s="265"/>
      <c r="E63" s="265"/>
      <c r="F63" s="265"/>
      <c r="G63" s="265"/>
      <c r="H63" s="265"/>
      <c r="I63" s="265"/>
      <c r="J63" s="265"/>
    </row>
    <row r="64" spans="1:10" ht="15.75" customHeight="1">
      <c r="A64" s="71" t="s">
        <v>315</v>
      </c>
      <c r="B64" s="265" t="s">
        <v>407</v>
      </c>
      <c r="C64" s="265"/>
      <c r="D64" s="265"/>
      <c r="E64" s="265"/>
      <c r="F64" s="265"/>
      <c r="G64" s="265"/>
      <c r="H64" s="265"/>
      <c r="I64" s="265"/>
      <c r="J64" s="265"/>
    </row>
    <row r="65" spans="1:10" ht="35.25" customHeight="1">
      <c r="A65" s="71" t="s">
        <v>313</v>
      </c>
      <c r="B65" s="265" t="s">
        <v>408</v>
      </c>
      <c r="C65" s="265"/>
      <c r="D65" s="265"/>
      <c r="E65" s="265"/>
      <c r="F65" s="265"/>
      <c r="G65" s="265"/>
      <c r="H65" s="265"/>
      <c r="I65" s="265"/>
      <c r="J65" s="265"/>
    </row>
    <row r="66" spans="1:10" ht="16.5" customHeight="1" hidden="1">
      <c r="A66" s="71" t="s">
        <v>311</v>
      </c>
      <c r="B66" s="265" t="s">
        <v>409</v>
      </c>
      <c r="C66" s="265"/>
      <c r="D66" s="265"/>
      <c r="E66" s="265"/>
      <c r="F66" s="265"/>
      <c r="G66" s="265"/>
      <c r="H66" s="265"/>
      <c r="I66" s="265"/>
      <c r="J66" s="265"/>
    </row>
    <row r="67" spans="1:10" ht="16.5" customHeight="1" hidden="1">
      <c r="A67" s="71" t="s">
        <v>410</v>
      </c>
      <c r="B67" s="265" t="s">
        <v>411</v>
      </c>
      <c r="C67" s="265"/>
      <c r="D67" s="265"/>
      <c r="E67" s="265"/>
      <c r="F67" s="265"/>
      <c r="G67" s="265"/>
      <c r="H67" s="265"/>
      <c r="I67" s="265"/>
      <c r="J67" s="265"/>
    </row>
    <row r="68" ht="15"/>
    <row r="69" spans="1:10" s="75" customFormat="1" ht="19.5" customHeight="1">
      <c r="A69" s="74" t="s">
        <v>412</v>
      </c>
      <c r="B69" s="264" t="s">
        <v>413</v>
      </c>
      <c r="C69" s="264"/>
      <c r="D69" s="264"/>
      <c r="E69" s="264"/>
      <c r="F69" s="264"/>
      <c r="G69" s="264"/>
      <c r="H69" s="264"/>
      <c r="I69" s="264"/>
      <c r="J69" s="264"/>
    </row>
    <row r="70" spans="1:10" s="78" customFormat="1" ht="15">
      <c r="A70" s="76"/>
      <c r="B70" s="266" t="s">
        <v>414</v>
      </c>
      <c r="C70" s="266"/>
      <c r="D70" s="266"/>
      <c r="E70" s="266"/>
      <c r="F70" s="266"/>
      <c r="G70" s="266"/>
      <c r="H70" s="266"/>
      <c r="I70" s="266"/>
      <c r="J70" s="266"/>
    </row>
    <row r="71" spans="1:10" s="78" customFormat="1" ht="9.75" customHeight="1">
      <c r="A71" s="76"/>
      <c r="B71" s="77"/>
      <c r="C71" s="77"/>
      <c r="D71" s="77"/>
      <c r="E71" s="77"/>
      <c r="F71" s="77"/>
      <c r="G71" s="77"/>
      <c r="H71" s="77"/>
      <c r="I71" s="77"/>
      <c r="J71" s="77"/>
    </row>
    <row r="72" spans="1:10" s="79" customFormat="1" ht="19.5" customHeight="1">
      <c r="A72" s="69" t="s">
        <v>197</v>
      </c>
      <c r="B72" s="79" t="s">
        <v>415</v>
      </c>
      <c r="G72" s="267" t="s">
        <v>416</v>
      </c>
      <c r="H72" s="267"/>
      <c r="I72" s="267" t="s">
        <v>417</v>
      </c>
      <c r="J72" s="267"/>
    </row>
    <row r="73" spans="2:10" ht="15">
      <c r="B73" s="68" t="s">
        <v>418</v>
      </c>
      <c r="G73" s="268">
        <v>235192115</v>
      </c>
      <c r="H73" s="268"/>
      <c r="I73" s="268">
        <v>759579659</v>
      </c>
      <c r="J73" s="268"/>
    </row>
    <row r="74" spans="2:12" ht="15">
      <c r="B74" s="68" t="s">
        <v>419</v>
      </c>
      <c r="G74" s="268">
        <v>28533357634</v>
      </c>
      <c r="H74" s="268"/>
      <c r="I74" s="268">
        <v>58239572158</v>
      </c>
      <c r="J74" s="268"/>
      <c r="L74" s="68" t="s">
        <v>420</v>
      </c>
    </row>
    <row r="75" spans="2:10" ht="15">
      <c r="B75" s="68" t="s">
        <v>421</v>
      </c>
      <c r="G75" s="268">
        <v>35000000000</v>
      </c>
      <c r="H75" s="268"/>
      <c r="I75" s="268"/>
      <c r="J75" s="268"/>
    </row>
    <row r="76" spans="1:10" s="83" customFormat="1" ht="15.75">
      <c r="A76" s="82"/>
      <c r="E76" s="83" t="s">
        <v>422</v>
      </c>
      <c r="G76" s="269">
        <f>SUM(G73:H75)</f>
        <v>63768549749</v>
      </c>
      <c r="H76" s="269"/>
      <c r="I76" s="269">
        <f>SUM(I73:J75)</f>
        <v>58999151817</v>
      </c>
      <c r="J76" s="269"/>
    </row>
    <row r="77" spans="1:10" s="83" customFormat="1" ht="15.75">
      <c r="A77" s="82"/>
      <c r="G77" s="84"/>
      <c r="H77" s="84"/>
      <c r="I77" s="84"/>
      <c r="J77" s="84"/>
    </row>
    <row r="78" spans="1:10" s="79" customFormat="1" ht="19.5" customHeight="1">
      <c r="A78" s="69" t="s">
        <v>199</v>
      </c>
      <c r="B78" s="79" t="s">
        <v>423</v>
      </c>
      <c r="G78" s="267" t="s">
        <v>416</v>
      </c>
      <c r="H78" s="267"/>
      <c r="I78" s="267" t="s">
        <v>417</v>
      </c>
      <c r="J78" s="267"/>
    </row>
    <row r="79" spans="2:10" ht="15" hidden="1">
      <c r="B79" s="68" t="s">
        <v>424</v>
      </c>
      <c r="G79" s="268"/>
      <c r="H79" s="268"/>
      <c r="I79" s="268"/>
      <c r="J79" s="268"/>
    </row>
    <row r="80" spans="2:10" ht="15">
      <c r="B80" s="68" t="s">
        <v>425</v>
      </c>
      <c r="G80" s="268">
        <v>30000000000</v>
      </c>
      <c r="H80" s="268"/>
      <c r="I80" s="268">
        <v>30000000000</v>
      </c>
      <c r="J80" s="268"/>
    </row>
    <row r="81" spans="2:10" ht="15" hidden="1">
      <c r="B81" s="68" t="s">
        <v>426</v>
      </c>
      <c r="G81" s="268"/>
      <c r="H81" s="268"/>
      <c r="I81" s="268"/>
      <c r="J81" s="268"/>
    </row>
    <row r="82" spans="1:10" s="86" customFormat="1" ht="15.75">
      <c r="A82" s="85"/>
      <c r="E82" s="86" t="s">
        <v>422</v>
      </c>
      <c r="G82" s="269">
        <f>SUM(G79:H81)</f>
        <v>30000000000</v>
      </c>
      <c r="H82" s="269"/>
      <c r="I82" s="269">
        <f>SUM(I79:J81)</f>
        <v>30000000000</v>
      </c>
      <c r="J82" s="269"/>
    </row>
    <row r="83" spans="1:10" s="86" customFormat="1" ht="15.75">
      <c r="A83" s="85"/>
      <c r="G83" s="84"/>
      <c r="H83" s="84"/>
      <c r="I83" s="84"/>
      <c r="J83" s="84"/>
    </row>
    <row r="84" spans="1:10" s="79" customFormat="1" ht="19.5" customHeight="1">
      <c r="A84" s="69" t="s">
        <v>201</v>
      </c>
      <c r="B84" s="79" t="s">
        <v>427</v>
      </c>
      <c r="G84" s="267" t="s">
        <v>416</v>
      </c>
      <c r="H84" s="267"/>
      <c r="I84" s="267" t="s">
        <v>417</v>
      </c>
      <c r="J84" s="267"/>
    </row>
    <row r="85" spans="2:10" ht="15">
      <c r="B85" s="68" t="s">
        <v>428</v>
      </c>
      <c r="G85" s="268"/>
      <c r="H85" s="268"/>
      <c r="I85" s="268"/>
      <c r="J85" s="268"/>
    </row>
    <row r="86" spans="2:10" ht="15">
      <c r="B86" s="68" t="s">
        <v>429</v>
      </c>
      <c r="G86" s="268">
        <v>71894668</v>
      </c>
      <c r="H86" s="268"/>
      <c r="I86" s="268">
        <v>110442106</v>
      </c>
      <c r="J86" s="268"/>
    </row>
    <row r="87" spans="2:10" ht="15">
      <c r="B87" s="68" t="s">
        <v>430</v>
      </c>
      <c r="G87" s="268"/>
      <c r="H87" s="268"/>
      <c r="I87" s="268"/>
      <c r="J87" s="268"/>
    </row>
    <row r="88" spans="2:10" ht="15">
      <c r="B88" s="68" t="s">
        <v>431</v>
      </c>
      <c r="G88" s="268"/>
      <c r="H88" s="268"/>
      <c r="I88" s="268">
        <f>50744936+1888916666</f>
        <v>1939661602</v>
      </c>
      <c r="J88" s="268"/>
    </row>
    <row r="89" spans="1:10" s="86" customFormat="1" ht="15">
      <c r="A89" s="85"/>
      <c r="E89" s="86" t="s">
        <v>422</v>
      </c>
      <c r="G89" s="269">
        <f>SUM(G85:H88)</f>
        <v>71894668</v>
      </c>
      <c r="H89" s="269" t="s">
        <v>432</v>
      </c>
      <c r="I89" s="269">
        <f>SUM(I85:J88)</f>
        <v>2050103708</v>
      </c>
      <c r="J89" s="269" t="s">
        <v>432</v>
      </c>
    </row>
    <row r="90" spans="1:12" s="78" customFormat="1" ht="15.75">
      <c r="A90" s="76"/>
      <c r="G90" s="84"/>
      <c r="H90" s="84"/>
      <c r="I90" s="84"/>
      <c r="J90" s="84"/>
      <c r="L90" s="87"/>
    </row>
    <row r="91" spans="1:10" s="79" customFormat="1" ht="19.5" customHeight="1">
      <c r="A91" s="69" t="s">
        <v>203</v>
      </c>
      <c r="B91" s="79" t="s">
        <v>433</v>
      </c>
      <c r="G91" s="267" t="s">
        <v>416</v>
      </c>
      <c r="H91" s="267"/>
      <c r="I91" s="267" t="s">
        <v>417</v>
      </c>
      <c r="J91" s="267"/>
    </row>
    <row r="92" spans="2:10" ht="15">
      <c r="B92" s="68" t="s">
        <v>434</v>
      </c>
      <c r="G92" s="268"/>
      <c r="H92" s="268"/>
      <c r="I92" s="268">
        <f>943313645-9000000</f>
        <v>934313645</v>
      </c>
      <c r="J92" s="268"/>
    </row>
    <row r="93" spans="2:10" ht="15">
      <c r="B93" s="68" t="s">
        <v>435</v>
      </c>
      <c r="G93" s="268">
        <v>44831600953</v>
      </c>
      <c r="H93" s="268"/>
      <c r="I93" s="268">
        <v>28878738469</v>
      </c>
      <c r="J93" s="268"/>
    </row>
    <row r="94" spans="2:10" ht="15">
      <c r="B94" s="68" t="s">
        <v>436</v>
      </c>
      <c r="G94" s="268">
        <v>350493799</v>
      </c>
      <c r="H94" s="268"/>
      <c r="I94" s="268">
        <v>302842736</v>
      </c>
      <c r="J94" s="268"/>
    </row>
    <row r="95" spans="2:10" ht="15">
      <c r="B95" s="68" t="s">
        <v>437</v>
      </c>
      <c r="G95" s="268">
        <v>88878930</v>
      </c>
      <c r="H95" s="268"/>
      <c r="I95" s="268">
        <v>93780269</v>
      </c>
      <c r="J95" s="268"/>
    </row>
    <row r="96" spans="2:10" ht="15">
      <c r="B96" s="68" t="s">
        <v>438</v>
      </c>
      <c r="G96" s="268">
        <v>26968270787</v>
      </c>
      <c r="H96" s="268"/>
      <c r="I96" s="268">
        <v>35529017151</v>
      </c>
      <c r="J96" s="268"/>
    </row>
    <row r="97" spans="2:11" ht="15">
      <c r="B97" s="68" t="s">
        <v>439</v>
      </c>
      <c r="G97" s="268">
        <v>9482247314</v>
      </c>
      <c r="H97" s="268"/>
      <c r="I97" s="268">
        <f>19066178145-934313645</f>
        <v>18131864500</v>
      </c>
      <c r="J97" s="268"/>
      <c r="K97" s="88"/>
    </row>
    <row r="98" spans="2:10" ht="15">
      <c r="B98" s="68" t="s">
        <v>440</v>
      </c>
      <c r="G98" s="268"/>
      <c r="H98" s="268"/>
      <c r="I98" s="268"/>
      <c r="J98" s="268"/>
    </row>
    <row r="99" spans="2:10" ht="15">
      <c r="B99" s="68" t="s">
        <v>441</v>
      </c>
      <c r="G99" s="268"/>
      <c r="H99" s="268"/>
      <c r="I99" s="268"/>
      <c r="J99" s="268"/>
    </row>
    <row r="100" spans="2:10" ht="15">
      <c r="B100" s="68" t="s">
        <v>442</v>
      </c>
      <c r="G100" s="268"/>
      <c r="H100" s="268"/>
      <c r="I100" s="268"/>
      <c r="J100" s="268"/>
    </row>
    <row r="101" spans="1:10" s="86" customFormat="1" ht="15">
      <c r="A101" s="85"/>
      <c r="E101" s="86" t="s">
        <v>422</v>
      </c>
      <c r="G101" s="269">
        <f>SUM(G92:H100)</f>
        <v>81721491783</v>
      </c>
      <c r="H101" s="269"/>
      <c r="I101" s="269">
        <f>SUM(I92:J100)</f>
        <v>83870556770</v>
      </c>
      <c r="J101" s="269"/>
    </row>
    <row r="102" spans="1:2" s="78" customFormat="1" ht="15.75" hidden="1">
      <c r="A102" s="76"/>
      <c r="B102" s="78" t="s">
        <v>443</v>
      </c>
    </row>
    <row r="103" spans="1:2" s="78" customFormat="1" ht="15.75" hidden="1">
      <c r="A103" s="76"/>
      <c r="B103" s="78" t="s">
        <v>444</v>
      </c>
    </row>
    <row r="104" spans="1:2" s="78" customFormat="1" ht="15.75" hidden="1">
      <c r="A104" s="76"/>
      <c r="B104" s="78" t="s">
        <v>445</v>
      </c>
    </row>
    <row r="105" spans="1:2" s="78" customFormat="1" ht="15.75" hidden="1">
      <c r="A105" s="76"/>
      <c r="B105" s="78" t="s">
        <v>446</v>
      </c>
    </row>
    <row r="106" spans="1:2" s="78" customFormat="1" ht="15.75" hidden="1">
      <c r="A106" s="76"/>
      <c r="B106" s="78" t="s">
        <v>447</v>
      </c>
    </row>
    <row r="107" s="78" customFormat="1" ht="15.75">
      <c r="A107" s="76"/>
    </row>
    <row r="108" spans="1:10" s="78" customFormat="1" ht="15.75">
      <c r="A108" s="76"/>
      <c r="I108" s="270"/>
      <c r="J108" s="270"/>
    </row>
    <row r="109" spans="1:10" s="79" customFormat="1" ht="15.75" hidden="1">
      <c r="A109" s="89" t="s">
        <v>205</v>
      </c>
      <c r="B109" s="79" t="s">
        <v>448</v>
      </c>
      <c r="G109" s="259" t="s">
        <v>416</v>
      </c>
      <c r="H109" s="259"/>
      <c r="I109" s="259" t="s">
        <v>417</v>
      </c>
      <c r="J109" s="259"/>
    </row>
    <row r="110" spans="2:10" ht="15" hidden="1">
      <c r="B110" s="68" t="s">
        <v>449</v>
      </c>
      <c r="G110" s="268"/>
      <c r="H110" s="268"/>
      <c r="I110" s="268"/>
      <c r="J110" s="268"/>
    </row>
    <row r="111" spans="2:10" ht="15" hidden="1">
      <c r="B111" s="68" t="s">
        <v>450</v>
      </c>
      <c r="G111" s="268"/>
      <c r="H111" s="268"/>
      <c r="I111" s="268"/>
      <c r="J111" s="268"/>
    </row>
    <row r="112" spans="1:10" s="86" customFormat="1" ht="15" hidden="1">
      <c r="A112" s="85"/>
      <c r="E112" s="86" t="s">
        <v>451</v>
      </c>
      <c r="G112" s="269">
        <f>SUM(G110:H111)</f>
        <v>0</v>
      </c>
      <c r="H112" s="269"/>
      <c r="I112" s="269">
        <f>SUM(I110:J111)</f>
        <v>0</v>
      </c>
      <c r="J112" s="269"/>
    </row>
    <row r="113" spans="1:10" s="86" customFormat="1" ht="15" hidden="1">
      <c r="A113" s="85"/>
      <c r="G113" s="84"/>
      <c r="H113" s="84"/>
      <c r="I113" s="84"/>
      <c r="J113" s="84"/>
    </row>
    <row r="114" spans="1:10" s="79" customFormat="1" ht="15.75" hidden="1">
      <c r="A114" s="89" t="s">
        <v>207</v>
      </c>
      <c r="B114" s="79" t="s">
        <v>452</v>
      </c>
      <c r="G114" s="259" t="s">
        <v>416</v>
      </c>
      <c r="H114" s="259"/>
      <c r="I114" s="259" t="s">
        <v>417</v>
      </c>
      <c r="J114" s="259"/>
    </row>
    <row r="115" spans="2:10" ht="15" hidden="1">
      <c r="B115" s="68" t="s">
        <v>453</v>
      </c>
      <c r="G115" s="268"/>
      <c r="H115" s="268"/>
      <c r="I115" s="268"/>
      <c r="J115" s="268"/>
    </row>
    <row r="116" spans="2:10" ht="15" hidden="1">
      <c r="B116" s="68" t="s">
        <v>454</v>
      </c>
      <c r="G116" s="268"/>
      <c r="H116" s="268"/>
      <c r="I116" s="268"/>
      <c r="J116" s="268"/>
    </row>
    <row r="117" spans="1:10" s="86" customFormat="1" ht="15" hidden="1">
      <c r="A117" s="85"/>
      <c r="E117" s="86" t="s">
        <v>422</v>
      </c>
      <c r="G117" s="269">
        <f>SUM(G115:H116)</f>
        <v>0</v>
      </c>
      <c r="H117" s="269"/>
      <c r="I117" s="269">
        <f>SUM(I115:J116)</f>
        <v>0</v>
      </c>
      <c r="J117" s="269"/>
    </row>
    <row r="118" spans="1:10" s="86" customFormat="1" ht="15" hidden="1">
      <c r="A118" s="85"/>
      <c r="G118" s="84"/>
      <c r="H118" s="84"/>
      <c r="I118" s="84"/>
      <c r="J118" s="84"/>
    </row>
    <row r="119" spans="1:10" s="79" customFormat="1" ht="15.75" hidden="1">
      <c r="A119" s="89" t="s">
        <v>455</v>
      </c>
      <c r="B119" s="79" t="s">
        <v>456</v>
      </c>
      <c r="G119" s="259" t="s">
        <v>416</v>
      </c>
      <c r="H119" s="259"/>
      <c r="I119" s="259" t="s">
        <v>417</v>
      </c>
      <c r="J119" s="259"/>
    </row>
    <row r="120" spans="2:10" ht="15" hidden="1">
      <c r="B120" s="68" t="s">
        <v>457</v>
      </c>
      <c r="G120" s="268"/>
      <c r="H120" s="268"/>
      <c r="I120" s="268"/>
      <c r="J120" s="268"/>
    </row>
    <row r="121" spans="2:10" ht="15" hidden="1">
      <c r="B121" s="68" t="s">
        <v>458</v>
      </c>
      <c r="G121" s="268"/>
      <c r="H121" s="268"/>
      <c r="I121" s="268"/>
      <c r="J121" s="268"/>
    </row>
    <row r="122" spans="2:10" ht="15" hidden="1">
      <c r="B122" s="68" t="s">
        <v>459</v>
      </c>
      <c r="G122" s="268"/>
      <c r="H122" s="268"/>
      <c r="I122" s="268"/>
      <c r="J122" s="268"/>
    </row>
    <row r="123" spans="2:10" ht="15" hidden="1">
      <c r="B123" s="68" t="s">
        <v>456</v>
      </c>
      <c r="G123" s="268"/>
      <c r="H123" s="268"/>
      <c r="I123" s="268"/>
      <c r="J123" s="268"/>
    </row>
    <row r="124" spans="1:10" s="86" customFormat="1" ht="15" hidden="1">
      <c r="A124" s="85"/>
      <c r="E124" s="86" t="s">
        <v>451</v>
      </c>
      <c r="G124" s="269">
        <f>SUM(G120:H123)</f>
        <v>0</v>
      </c>
      <c r="H124" s="269"/>
      <c r="I124" s="269">
        <f>SUM(I120:J123)</f>
        <v>0</v>
      </c>
      <c r="J124" s="269"/>
    </row>
    <row r="125" ht="15" hidden="1"/>
    <row r="126" spans="1:10" s="80" customFormat="1" ht="15.75" hidden="1">
      <c r="A126" s="90" t="s">
        <v>218</v>
      </c>
      <c r="B126" s="91" t="s">
        <v>460</v>
      </c>
      <c r="G126" s="271" t="s">
        <v>461</v>
      </c>
      <c r="H126" s="271"/>
      <c r="I126" s="271" t="s">
        <v>417</v>
      </c>
      <c r="J126" s="271"/>
    </row>
    <row r="127" spans="2:10" ht="15" hidden="1">
      <c r="B127" s="93" t="s">
        <v>462</v>
      </c>
      <c r="G127" s="272">
        <f>G129</f>
        <v>0</v>
      </c>
      <c r="H127" s="272"/>
      <c r="I127" s="272">
        <f>I129</f>
        <v>0</v>
      </c>
      <c r="J127" s="272"/>
    </row>
    <row r="128" spans="2:4" ht="15.75" hidden="1">
      <c r="B128" s="94" t="s">
        <v>463</v>
      </c>
      <c r="C128" s="93"/>
      <c r="D128" s="93"/>
    </row>
    <row r="129" spans="2:10" ht="15" hidden="1">
      <c r="B129" s="95" t="s">
        <v>464</v>
      </c>
      <c r="G129" s="273"/>
      <c r="H129" s="273"/>
      <c r="I129" s="273"/>
      <c r="J129" s="273"/>
    </row>
    <row r="130" ht="15" hidden="1"/>
    <row r="131" spans="1:10" s="98" customFormat="1" ht="19.5" customHeight="1">
      <c r="A131" s="96" t="s">
        <v>311</v>
      </c>
      <c r="B131" s="97" t="s">
        <v>465</v>
      </c>
      <c r="C131" s="97"/>
      <c r="G131" s="274" t="s">
        <v>461</v>
      </c>
      <c r="H131" s="274"/>
      <c r="I131" s="274" t="s">
        <v>417</v>
      </c>
      <c r="J131" s="274"/>
    </row>
    <row r="132" spans="1:10" s="93" customFormat="1" ht="27" customHeight="1">
      <c r="A132" s="99"/>
      <c r="B132" s="265" t="s">
        <v>466</v>
      </c>
      <c r="C132" s="265"/>
      <c r="D132" s="265"/>
      <c r="E132" s="265"/>
      <c r="F132" s="265"/>
      <c r="G132" s="268">
        <v>2913225882</v>
      </c>
      <c r="H132" s="268"/>
      <c r="I132" s="268">
        <v>2953850352</v>
      </c>
      <c r="J132" s="268"/>
    </row>
    <row r="133" spans="1:11" s="93" customFormat="1" ht="18" customHeight="1">
      <c r="A133" s="99"/>
      <c r="B133" s="265" t="s">
        <v>467</v>
      </c>
      <c r="C133" s="265"/>
      <c r="D133" s="265"/>
      <c r="E133" s="265"/>
      <c r="F133" s="265"/>
      <c r="G133" s="268">
        <f>53285464607+117000000</f>
        <v>53402464607</v>
      </c>
      <c r="H133" s="268"/>
      <c r="I133" s="268">
        <v>53785464607</v>
      </c>
      <c r="J133" s="268"/>
      <c r="K133" s="100"/>
    </row>
    <row r="134" spans="1:10" s="93" customFormat="1" ht="18" customHeight="1">
      <c r="A134" s="99"/>
      <c r="B134" s="265" t="s">
        <v>468</v>
      </c>
      <c r="C134" s="265"/>
      <c r="D134" s="265"/>
      <c r="E134" s="265"/>
      <c r="F134" s="265"/>
      <c r="G134" s="268">
        <f>197600000</f>
        <v>197600000</v>
      </c>
      <c r="H134" s="268"/>
      <c r="I134" s="268">
        <v>694650000</v>
      </c>
      <c r="J134" s="268"/>
    </row>
    <row r="135" spans="1:11" s="93" customFormat="1" ht="18" customHeight="1">
      <c r="A135" s="99"/>
      <c r="B135" s="95" t="s">
        <v>469</v>
      </c>
      <c r="C135" s="95"/>
      <c r="G135" s="268">
        <f>303257500+13471000</f>
        <v>316728500</v>
      </c>
      <c r="H135" s="268"/>
      <c r="I135" s="268">
        <v>255052000</v>
      </c>
      <c r="J135" s="268"/>
      <c r="K135" s="100"/>
    </row>
    <row r="136" spans="1:10" s="102" customFormat="1" ht="15">
      <c r="A136" s="85"/>
      <c r="B136" s="101"/>
      <c r="C136" s="101" t="s">
        <v>422</v>
      </c>
      <c r="G136" s="269">
        <f>SUM(G132:G135)</f>
        <v>56830018989</v>
      </c>
      <c r="H136" s="269"/>
      <c r="I136" s="269">
        <f>SUM(I132:I135)</f>
        <v>57689016959</v>
      </c>
      <c r="J136" s="269"/>
    </row>
    <row r="137" spans="1:13" s="102" customFormat="1" ht="15">
      <c r="A137" s="85"/>
      <c r="B137" s="101"/>
      <c r="C137" s="101"/>
      <c r="G137" s="84"/>
      <c r="J137" s="84"/>
      <c r="L137" s="275"/>
      <c r="M137" s="275"/>
    </row>
    <row r="138" spans="1:10" s="103" customFormat="1" ht="19.5" customHeight="1">
      <c r="A138" s="69" t="s">
        <v>470</v>
      </c>
      <c r="B138" s="79" t="s">
        <v>471</v>
      </c>
      <c r="C138" s="69"/>
      <c r="G138" s="276" t="s">
        <v>461</v>
      </c>
      <c r="H138" s="276"/>
      <c r="I138" s="276" t="s">
        <v>417</v>
      </c>
      <c r="J138" s="276"/>
    </row>
    <row r="139" spans="1:10" s="106" customFormat="1" ht="15.75" customHeight="1">
      <c r="A139" s="71"/>
      <c r="B139" s="105" t="s">
        <v>472</v>
      </c>
      <c r="C139" s="105"/>
      <c r="G139" s="275">
        <v>252500000</v>
      </c>
      <c r="H139" s="275"/>
      <c r="I139" s="275">
        <v>252500000</v>
      </c>
      <c r="J139" s="275"/>
    </row>
    <row r="140" spans="1:10" s="106" customFormat="1" ht="15.75" customHeight="1">
      <c r="A140" s="71"/>
      <c r="B140" s="105" t="s">
        <v>473</v>
      </c>
      <c r="C140" s="105"/>
      <c r="G140" s="275"/>
      <c r="H140" s="275"/>
      <c r="I140" s="275"/>
      <c r="J140" s="275"/>
    </row>
    <row r="141" spans="1:10" s="102" customFormat="1" ht="15.75" customHeight="1">
      <c r="A141" s="85"/>
      <c r="B141" s="101"/>
      <c r="C141" s="101" t="s">
        <v>422</v>
      </c>
      <c r="G141" s="269">
        <f>SUM(G139:G140)</f>
        <v>252500000</v>
      </c>
      <c r="H141" s="269"/>
      <c r="I141" s="269">
        <f>SUM(I139:I140)</f>
        <v>252500000</v>
      </c>
      <c r="J141" s="269"/>
    </row>
    <row r="142" spans="1:10" s="102" customFormat="1" ht="15.75" customHeight="1">
      <c r="A142" s="85"/>
      <c r="B142" s="101"/>
      <c r="C142" s="101"/>
      <c r="G142" s="107"/>
      <c r="J142" s="107"/>
    </row>
    <row r="143" spans="1:10" s="109" customFormat="1" ht="19.5" customHeight="1">
      <c r="A143" s="69" t="s">
        <v>307</v>
      </c>
      <c r="B143" s="108" t="s">
        <v>474</v>
      </c>
      <c r="C143" s="108"/>
      <c r="G143" s="276" t="s">
        <v>461</v>
      </c>
      <c r="H143" s="276"/>
      <c r="I143" s="276" t="s">
        <v>417</v>
      </c>
      <c r="J143" s="276"/>
    </row>
    <row r="144" spans="1:10" s="106" customFormat="1" ht="16.5" customHeight="1">
      <c r="A144" s="71"/>
      <c r="B144" s="261" t="s">
        <v>475</v>
      </c>
      <c r="C144" s="261"/>
      <c r="D144" s="261"/>
      <c r="E144" s="261"/>
      <c r="F144" s="261"/>
      <c r="G144" s="275">
        <v>90164726</v>
      </c>
      <c r="H144" s="275"/>
      <c r="I144" s="275">
        <v>2451000397</v>
      </c>
      <c r="J144" s="275"/>
    </row>
    <row r="145" spans="1:10" s="106" customFormat="1" ht="16.5" customHeight="1">
      <c r="A145" s="71"/>
      <c r="B145" s="68" t="s">
        <v>476</v>
      </c>
      <c r="C145" s="68"/>
      <c r="D145" s="110"/>
      <c r="E145" s="110"/>
      <c r="F145" s="110"/>
      <c r="G145" s="275"/>
      <c r="H145" s="275"/>
      <c r="I145" s="275"/>
      <c r="J145" s="275"/>
    </row>
    <row r="146" spans="1:10" s="106" customFormat="1" ht="16.5" customHeight="1">
      <c r="A146" s="71"/>
      <c r="B146" s="261" t="s">
        <v>477</v>
      </c>
      <c r="C146" s="261"/>
      <c r="D146" s="261"/>
      <c r="E146" s="261"/>
      <c r="F146" s="261"/>
      <c r="G146" s="277"/>
      <c r="H146" s="277"/>
      <c r="I146" s="277"/>
      <c r="J146" s="277"/>
    </row>
    <row r="147" spans="1:10" s="106" customFormat="1" ht="16.5" customHeight="1">
      <c r="A147" s="71"/>
      <c r="B147" s="68" t="s">
        <v>478</v>
      </c>
      <c r="C147" s="68"/>
      <c r="D147" s="110"/>
      <c r="E147" s="110"/>
      <c r="F147" s="110"/>
      <c r="G147" s="275">
        <v>530869741</v>
      </c>
      <c r="H147" s="275"/>
      <c r="I147" s="275">
        <f>4336370718+30787500+472229167</f>
        <v>4839387385</v>
      </c>
      <c r="J147" s="275"/>
    </row>
    <row r="148" spans="1:10" s="106" customFormat="1" ht="16.5" customHeight="1">
      <c r="A148" s="71"/>
      <c r="B148" s="261" t="s">
        <v>479</v>
      </c>
      <c r="C148" s="261"/>
      <c r="D148" s="261"/>
      <c r="E148" s="261"/>
      <c r="F148" s="261"/>
      <c r="G148" s="275">
        <v>32476452</v>
      </c>
      <c r="H148" s="275"/>
      <c r="I148" s="275">
        <v>349765975</v>
      </c>
      <c r="J148" s="275"/>
    </row>
    <row r="149" spans="1:10" s="106" customFormat="1" ht="16.5" customHeight="1">
      <c r="A149" s="71"/>
      <c r="B149" s="68" t="s">
        <v>480</v>
      </c>
      <c r="C149" s="68"/>
      <c r="D149" s="110"/>
      <c r="E149" s="110"/>
      <c r="F149" s="110"/>
      <c r="G149" s="277"/>
      <c r="H149" s="277"/>
      <c r="I149" s="277"/>
      <c r="J149" s="277"/>
    </row>
    <row r="150" spans="1:10" s="106" customFormat="1" ht="16.5" customHeight="1">
      <c r="A150" s="71"/>
      <c r="B150" s="68" t="s">
        <v>481</v>
      </c>
      <c r="C150" s="68"/>
      <c r="D150" s="110"/>
      <c r="E150" s="110"/>
      <c r="F150" s="110"/>
      <c r="G150" s="278"/>
      <c r="H150" s="278"/>
      <c r="I150" s="278">
        <v>114965486</v>
      </c>
      <c r="J150" s="278"/>
    </row>
    <row r="151" spans="1:10" s="112" customFormat="1" ht="16.5" customHeight="1">
      <c r="A151" s="111"/>
      <c r="B151" s="279" t="s">
        <v>482</v>
      </c>
      <c r="C151" s="279"/>
      <c r="D151" s="279"/>
      <c r="E151" s="279"/>
      <c r="F151" s="279"/>
      <c r="G151" s="280">
        <v>2199960</v>
      </c>
      <c r="H151" s="280"/>
      <c r="I151" s="280">
        <v>2199960</v>
      </c>
      <c r="J151" s="280"/>
    </row>
    <row r="152" spans="1:10" s="102" customFormat="1" ht="19.5" customHeight="1">
      <c r="A152" s="85"/>
      <c r="B152" s="101"/>
      <c r="C152" s="101" t="s">
        <v>422</v>
      </c>
      <c r="G152" s="269">
        <f>SUM(G144:G151)</f>
        <v>655710879</v>
      </c>
      <c r="H152" s="269"/>
      <c r="I152" s="269">
        <f>SUM(I144:I151)</f>
        <v>7757319203</v>
      </c>
      <c r="J152" s="269"/>
    </row>
    <row r="153" spans="1:10" s="102" customFormat="1" ht="15.75" customHeight="1">
      <c r="A153" s="85"/>
      <c r="B153" s="101"/>
      <c r="C153" s="101"/>
      <c r="G153" s="113"/>
      <c r="H153" s="113"/>
      <c r="I153" s="107"/>
      <c r="J153" s="107"/>
    </row>
    <row r="154" spans="1:10" s="109" customFormat="1" ht="19.5" customHeight="1">
      <c r="A154" s="69" t="s">
        <v>483</v>
      </c>
      <c r="B154" s="108" t="s">
        <v>484</v>
      </c>
      <c r="C154" s="108"/>
      <c r="G154" s="276" t="s">
        <v>461</v>
      </c>
      <c r="H154" s="276"/>
      <c r="I154" s="276" t="s">
        <v>417</v>
      </c>
      <c r="J154" s="276"/>
    </row>
    <row r="155" spans="1:10" s="106" customFormat="1" ht="15.75" customHeight="1">
      <c r="A155" s="71"/>
      <c r="B155" s="281"/>
      <c r="C155" s="281"/>
      <c r="D155" s="281"/>
      <c r="E155" s="281"/>
      <c r="F155" s="281"/>
      <c r="H155" s="81"/>
      <c r="J155" s="81"/>
    </row>
    <row r="156" spans="1:10" s="106" customFormat="1" ht="15.75" customHeight="1">
      <c r="A156" s="71"/>
      <c r="B156" s="105" t="s">
        <v>485</v>
      </c>
      <c r="C156" s="105"/>
      <c r="G156" s="268"/>
      <c r="H156" s="268"/>
      <c r="I156" s="268">
        <v>233214000</v>
      </c>
      <c r="J156" s="268"/>
    </row>
    <row r="157" spans="1:10" s="106" customFormat="1" ht="15.75" customHeight="1">
      <c r="A157" s="71"/>
      <c r="B157" s="261" t="s">
        <v>486</v>
      </c>
      <c r="C157" s="261"/>
      <c r="D157" s="261"/>
      <c r="E157" s="261"/>
      <c r="G157" s="268">
        <v>19584900</v>
      </c>
      <c r="H157" s="268"/>
      <c r="I157" s="268">
        <v>11403900</v>
      </c>
      <c r="J157" s="268"/>
    </row>
    <row r="158" spans="1:10" s="106" customFormat="1" ht="15.75" customHeight="1">
      <c r="A158" s="71"/>
      <c r="B158" s="261" t="s">
        <v>487</v>
      </c>
      <c r="C158" s="261"/>
      <c r="D158" s="261"/>
      <c r="E158" s="261"/>
      <c r="G158" s="268"/>
      <c r="H158" s="268"/>
      <c r="I158" s="268">
        <v>3573655251</v>
      </c>
      <c r="J158" s="268"/>
    </row>
    <row r="159" spans="1:10" s="106" customFormat="1" ht="15.75" customHeight="1">
      <c r="A159" s="71"/>
      <c r="B159" s="105" t="s">
        <v>488</v>
      </c>
      <c r="C159" s="105"/>
      <c r="G159" s="268">
        <f>611760756-19584900+695081476+22618182</f>
        <v>1309875514</v>
      </c>
      <c r="H159" s="268"/>
      <c r="I159" s="268">
        <v>3052956491</v>
      </c>
      <c r="J159" s="268"/>
    </row>
    <row r="160" spans="1:10" s="106" customFormat="1" ht="15.75" customHeight="1">
      <c r="A160" s="71"/>
      <c r="B160" s="114"/>
      <c r="C160" s="105"/>
      <c r="H160" s="81"/>
      <c r="J160" s="81"/>
    </row>
    <row r="161" spans="1:10" s="102" customFormat="1" ht="15.75" customHeight="1">
      <c r="A161" s="85"/>
      <c r="B161" s="101"/>
      <c r="C161" s="101" t="s">
        <v>422</v>
      </c>
      <c r="G161" s="269">
        <f>SUM(G155:G160)</f>
        <v>1329460414</v>
      </c>
      <c r="H161" s="269"/>
      <c r="I161" s="269">
        <f>SUM(I155:I160)</f>
        <v>6871229642</v>
      </c>
      <c r="J161" s="269"/>
    </row>
    <row r="162" spans="1:10" s="102" customFormat="1" ht="15.75" customHeight="1">
      <c r="A162" s="85"/>
      <c r="B162" s="101"/>
      <c r="C162" s="101"/>
      <c r="G162" s="84"/>
      <c r="H162" s="84"/>
      <c r="I162" s="84"/>
      <c r="J162" s="84"/>
    </row>
    <row r="163" spans="1:10" s="115" customFormat="1" ht="36" customHeight="1">
      <c r="A163" s="89" t="s">
        <v>489</v>
      </c>
      <c r="B163" s="282" t="s">
        <v>490</v>
      </c>
      <c r="C163" s="282"/>
      <c r="D163" s="282"/>
      <c r="E163" s="282"/>
      <c r="F163" s="282"/>
      <c r="G163" s="283" t="s">
        <v>461</v>
      </c>
      <c r="H163" s="283"/>
      <c r="I163" s="283" t="s">
        <v>417</v>
      </c>
      <c r="J163" s="283"/>
    </row>
    <row r="164" spans="1:10" s="106" customFormat="1" ht="15.75" customHeight="1">
      <c r="A164" s="71"/>
      <c r="B164" s="105" t="s">
        <v>491</v>
      </c>
      <c r="C164" s="105"/>
      <c r="G164" s="268">
        <v>60766232</v>
      </c>
      <c r="H164" s="268"/>
      <c r="I164" s="81"/>
      <c r="J164" s="116"/>
    </row>
    <row r="165" spans="1:10" s="106" customFormat="1" ht="15.75" customHeight="1">
      <c r="A165" s="71"/>
      <c r="B165" s="105" t="s">
        <v>492</v>
      </c>
      <c r="C165" s="105"/>
      <c r="G165" s="268">
        <f>246748271+6885904</f>
        <v>253634175</v>
      </c>
      <c r="H165" s="268"/>
      <c r="I165" s="268">
        <f>70248263+62653938</f>
        <v>132902201</v>
      </c>
      <c r="J165" s="268"/>
    </row>
    <row r="166" spans="1:10" s="106" customFormat="1" ht="15.75" customHeight="1">
      <c r="A166" s="71"/>
      <c r="B166" s="105" t="s">
        <v>493</v>
      </c>
      <c r="C166" s="105"/>
      <c r="G166" s="268">
        <f>652606021+2478420</f>
        <v>655084441</v>
      </c>
      <c r="H166" s="268"/>
      <c r="I166" s="268">
        <v>3941690</v>
      </c>
      <c r="J166" s="268"/>
    </row>
    <row r="167" spans="1:10" s="106" customFormat="1" ht="15.75" customHeight="1">
      <c r="A167" s="71"/>
      <c r="B167" s="105" t="s">
        <v>494</v>
      </c>
      <c r="C167" s="105"/>
      <c r="G167" s="284">
        <v>139909750</v>
      </c>
      <c r="H167" s="284"/>
      <c r="I167" s="284"/>
      <c r="J167" s="284"/>
    </row>
    <row r="168" spans="1:10" s="106" customFormat="1" ht="15.75" customHeight="1">
      <c r="A168" s="71"/>
      <c r="B168" s="105" t="s">
        <v>495</v>
      </c>
      <c r="C168" s="105"/>
      <c r="G168" s="268"/>
      <c r="H168" s="268"/>
      <c r="I168" s="268"/>
      <c r="J168" s="268"/>
    </row>
    <row r="169" spans="1:10" s="112" customFormat="1" ht="15.75" customHeight="1">
      <c r="A169" s="111"/>
      <c r="B169" s="279" t="s">
        <v>496</v>
      </c>
      <c r="C169" s="279"/>
      <c r="D169" s="279"/>
      <c r="E169" s="279"/>
      <c r="F169" s="279"/>
      <c r="G169" s="285">
        <v>170909091</v>
      </c>
      <c r="H169" s="285"/>
      <c r="I169" s="285">
        <v>121909091</v>
      </c>
      <c r="J169" s="285"/>
    </row>
    <row r="170" spans="1:10" s="106" customFormat="1" ht="15.75" customHeight="1">
      <c r="A170" s="71"/>
      <c r="B170" s="105" t="s">
        <v>497</v>
      </c>
      <c r="C170" s="105"/>
      <c r="G170" s="268">
        <v>18763375</v>
      </c>
      <c r="H170" s="268"/>
      <c r="I170" s="268">
        <v>24328000</v>
      </c>
      <c r="J170" s="268"/>
    </row>
    <row r="171" spans="1:10" s="106" customFormat="1" ht="15.75" customHeight="1">
      <c r="A171" s="71"/>
      <c r="B171" s="265" t="s">
        <v>498</v>
      </c>
      <c r="C171" s="265"/>
      <c r="D171" s="265"/>
      <c r="E171" s="265"/>
      <c r="F171" s="265"/>
      <c r="G171" s="285">
        <v>176358483</v>
      </c>
      <c r="H171" s="285"/>
      <c r="I171" s="285">
        <v>362950287</v>
      </c>
      <c r="J171" s="285"/>
    </row>
    <row r="172" spans="1:10" s="102" customFormat="1" ht="15.75" customHeight="1">
      <c r="A172" s="85"/>
      <c r="B172" s="101"/>
      <c r="C172" s="101" t="s">
        <v>422</v>
      </c>
      <c r="G172" s="269">
        <f>SUM(G164:G171)</f>
        <v>1475425547</v>
      </c>
      <c r="H172" s="269"/>
      <c r="I172" s="269">
        <f>SUM(I164:I171)</f>
        <v>646031269</v>
      </c>
      <c r="J172" s="269"/>
    </row>
    <row r="173" spans="7:10" ht="15">
      <c r="G173" s="117"/>
      <c r="H173" s="117"/>
      <c r="I173" s="117"/>
      <c r="J173" s="117"/>
    </row>
  </sheetData>
  <sheetProtection/>
  <mergeCells count="239">
    <mergeCell ref="B171:F171"/>
    <mergeCell ref="G171:H171"/>
    <mergeCell ref="I171:J171"/>
    <mergeCell ref="G172:H172"/>
    <mergeCell ref="I172:J172"/>
    <mergeCell ref="G168:H168"/>
    <mergeCell ref="I168:J168"/>
    <mergeCell ref="B169:F169"/>
    <mergeCell ref="G169:H169"/>
    <mergeCell ref="I169:J169"/>
    <mergeCell ref="G170:H170"/>
    <mergeCell ref="I170:J170"/>
    <mergeCell ref="G164:H164"/>
    <mergeCell ref="G165:H165"/>
    <mergeCell ref="I165:J165"/>
    <mergeCell ref="G166:H166"/>
    <mergeCell ref="I166:J166"/>
    <mergeCell ref="G167:H167"/>
    <mergeCell ref="I167:J167"/>
    <mergeCell ref="G159:H159"/>
    <mergeCell ref="I159:J159"/>
    <mergeCell ref="G161:H161"/>
    <mergeCell ref="I161:J161"/>
    <mergeCell ref="B163:F163"/>
    <mergeCell ref="G163:H163"/>
    <mergeCell ref="I163:J163"/>
    <mergeCell ref="B157:E157"/>
    <mergeCell ref="G157:H157"/>
    <mergeCell ref="I157:J157"/>
    <mergeCell ref="B158:E158"/>
    <mergeCell ref="G158:H158"/>
    <mergeCell ref="I158:J158"/>
    <mergeCell ref="G152:H152"/>
    <mergeCell ref="I152:J152"/>
    <mergeCell ref="G154:H154"/>
    <mergeCell ref="I154:J154"/>
    <mergeCell ref="B155:F155"/>
    <mergeCell ref="G156:H156"/>
    <mergeCell ref="I156:J156"/>
    <mergeCell ref="G149:H149"/>
    <mergeCell ref="I149:J149"/>
    <mergeCell ref="G150:H150"/>
    <mergeCell ref="I150:J150"/>
    <mergeCell ref="B151:F151"/>
    <mergeCell ref="G151:H151"/>
    <mergeCell ref="I151:J151"/>
    <mergeCell ref="B146:F146"/>
    <mergeCell ref="G146:H146"/>
    <mergeCell ref="I146:J146"/>
    <mergeCell ref="G147:H147"/>
    <mergeCell ref="I147:J147"/>
    <mergeCell ref="B148:F148"/>
    <mergeCell ref="G148:H148"/>
    <mergeCell ref="I148:J148"/>
    <mergeCell ref="G143:H143"/>
    <mergeCell ref="I143:J143"/>
    <mergeCell ref="B144:F144"/>
    <mergeCell ref="G144:H144"/>
    <mergeCell ref="I144:J144"/>
    <mergeCell ref="G145:H145"/>
    <mergeCell ref="I145:J145"/>
    <mergeCell ref="G139:H139"/>
    <mergeCell ref="I139:J139"/>
    <mergeCell ref="G140:H140"/>
    <mergeCell ref="I140:J140"/>
    <mergeCell ref="G141:H141"/>
    <mergeCell ref="I141:J141"/>
    <mergeCell ref="G135:H135"/>
    <mergeCell ref="I135:J135"/>
    <mergeCell ref="G136:H136"/>
    <mergeCell ref="I136:J136"/>
    <mergeCell ref="L137:M137"/>
    <mergeCell ref="G138:H138"/>
    <mergeCell ref="I138:J138"/>
    <mergeCell ref="B133:F133"/>
    <mergeCell ref="G133:H133"/>
    <mergeCell ref="I133:J133"/>
    <mergeCell ref="B134:F134"/>
    <mergeCell ref="G134:H134"/>
    <mergeCell ref="I134:J134"/>
    <mergeCell ref="G129:H129"/>
    <mergeCell ref="I129:J129"/>
    <mergeCell ref="G131:H131"/>
    <mergeCell ref="I131:J131"/>
    <mergeCell ref="B132:F132"/>
    <mergeCell ref="G132:H132"/>
    <mergeCell ref="I132:J132"/>
    <mergeCell ref="G124:H124"/>
    <mergeCell ref="I124:J124"/>
    <mergeCell ref="G126:H126"/>
    <mergeCell ref="I126:J126"/>
    <mergeCell ref="G127:H127"/>
    <mergeCell ref="I127:J127"/>
    <mergeCell ref="G121:H121"/>
    <mergeCell ref="I121:J121"/>
    <mergeCell ref="G122:H122"/>
    <mergeCell ref="I122:J122"/>
    <mergeCell ref="G123:H123"/>
    <mergeCell ref="I123:J123"/>
    <mergeCell ref="G117:H117"/>
    <mergeCell ref="I117:J117"/>
    <mergeCell ref="G119:H119"/>
    <mergeCell ref="I119:J119"/>
    <mergeCell ref="G120:H120"/>
    <mergeCell ref="I120:J120"/>
    <mergeCell ref="G114:H114"/>
    <mergeCell ref="I114:J114"/>
    <mergeCell ref="G115:H115"/>
    <mergeCell ref="I115:J115"/>
    <mergeCell ref="G116:H116"/>
    <mergeCell ref="I116:J116"/>
    <mergeCell ref="G110:H110"/>
    <mergeCell ref="I110:J110"/>
    <mergeCell ref="G111:H111"/>
    <mergeCell ref="I111:J111"/>
    <mergeCell ref="G112:H112"/>
    <mergeCell ref="I112:J112"/>
    <mergeCell ref="G100:H100"/>
    <mergeCell ref="I100:J100"/>
    <mergeCell ref="G101:H101"/>
    <mergeCell ref="I101:J101"/>
    <mergeCell ref="I108:J108"/>
    <mergeCell ref="G109:H109"/>
    <mergeCell ref="I109:J109"/>
    <mergeCell ref="G97:H97"/>
    <mergeCell ref="I97:J97"/>
    <mergeCell ref="G98:H98"/>
    <mergeCell ref="I98:J98"/>
    <mergeCell ref="G99:H99"/>
    <mergeCell ref="I99:J99"/>
    <mergeCell ref="G94:H94"/>
    <mergeCell ref="I94:J94"/>
    <mergeCell ref="G95:H95"/>
    <mergeCell ref="I95:J95"/>
    <mergeCell ref="G96:H96"/>
    <mergeCell ref="I96:J96"/>
    <mergeCell ref="G91:H91"/>
    <mergeCell ref="I91:J91"/>
    <mergeCell ref="G92:H92"/>
    <mergeCell ref="I92:J92"/>
    <mergeCell ref="G93:H93"/>
    <mergeCell ref="I93:J93"/>
    <mergeCell ref="G87:H87"/>
    <mergeCell ref="I87:J87"/>
    <mergeCell ref="G88:H88"/>
    <mergeCell ref="I88:J88"/>
    <mergeCell ref="G89:H89"/>
    <mergeCell ref="I89:J89"/>
    <mergeCell ref="G84:H84"/>
    <mergeCell ref="I84:J84"/>
    <mergeCell ref="G85:H85"/>
    <mergeCell ref="I85:J85"/>
    <mergeCell ref="G86:H86"/>
    <mergeCell ref="I86:J86"/>
    <mergeCell ref="G80:H80"/>
    <mergeCell ref="I80:J80"/>
    <mergeCell ref="G81:H81"/>
    <mergeCell ref="I81:J81"/>
    <mergeCell ref="G82:H82"/>
    <mergeCell ref="I82:J82"/>
    <mergeCell ref="G76:H76"/>
    <mergeCell ref="I76:J76"/>
    <mergeCell ref="G78:H78"/>
    <mergeCell ref="I78:J78"/>
    <mergeCell ref="G79:H79"/>
    <mergeCell ref="I79:J79"/>
    <mergeCell ref="G73:H73"/>
    <mergeCell ref="I73:J73"/>
    <mergeCell ref="G74:H74"/>
    <mergeCell ref="I74:J74"/>
    <mergeCell ref="G75:H75"/>
    <mergeCell ref="I75:J75"/>
    <mergeCell ref="B65:J65"/>
    <mergeCell ref="B66:J66"/>
    <mergeCell ref="B67:J67"/>
    <mergeCell ref="B69:J69"/>
    <mergeCell ref="B70:J70"/>
    <mergeCell ref="G72:H72"/>
    <mergeCell ref="I72:J72"/>
    <mergeCell ref="B59:J59"/>
    <mergeCell ref="B60:J60"/>
    <mergeCell ref="B61:J61"/>
    <mergeCell ref="B62:J62"/>
    <mergeCell ref="B63:J63"/>
    <mergeCell ref="B64:J64"/>
    <mergeCell ref="B53:J53"/>
    <mergeCell ref="B54:J54"/>
    <mergeCell ref="B55:J55"/>
    <mergeCell ref="B56:J56"/>
    <mergeCell ref="B57:J57"/>
    <mergeCell ref="B58:J58"/>
    <mergeCell ref="B47:J47"/>
    <mergeCell ref="B48:J48"/>
    <mergeCell ref="B49:J49"/>
    <mergeCell ref="B50:J50"/>
    <mergeCell ref="B51:J51"/>
    <mergeCell ref="B52:J52"/>
    <mergeCell ref="B41:J41"/>
    <mergeCell ref="B42:J42"/>
    <mergeCell ref="B43:J43"/>
    <mergeCell ref="B44:J44"/>
    <mergeCell ref="B45:J45"/>
    <mergeCell ref="B46:J46"/>
    <mergeCell ref="B35:J35"/>
    <mergeCell ref="B36:J36"/>
    <mergeCell ref="B37:J37"/>
    <mergeCell ref="B38:J38"/>
    <mergeCell ref="B39:J39"/>
    <mergeCell ref="B40:J40"/>
    <mergeCell ref="B29:J29"/>
    <mergeCell ref="B30:J30"/>
    <mergeCell ref="B31:J31"/>
    <mergeCell ref="B32:J32"/>
    <mergeCell ref="B33:J33"/>
    <mergeCell ref="B34:J34"/>
    <mergeCell ref="B22:J22"/>
    <mergeCell ref="B24:J24"/>
    <mergeCell ref="B25:J25"/>
    <mergeCell ref="B26:J26"/>
    <mergeCell ref="B27:J27"/>
    <mergeCell ref="B28:J28"/>
    <mergeCell ref="B15:J15"/>
    <mergeCell ref="B16:J16"/>
    <mergeCell ref="B17:J17"/>
    <mergeCell ref="B19:J19"/>
    <mergeCell ref="B20:J20"/>
    <mergeCell ref="B21:J21"/>
    <mergeCell ref="A6:J6"/>
    <mergeCell ref="A7:J7"/>
    <mergeCell ref="B10:J10"/>
    <mergeCell ref="B11:J11"/>
    <mergeCell ref="B12:J12"/>
    <mergeCell ref="B13:J13"/>
    <mergeCell ref="A1:F1"/>
    <mergeCell ref="G1:J1"/>
    <mergeCell ref="A2:F2"/>
    <mergeCell ref="G2:J2"/>
    <mergeCell ref="G3:J3"/>
    <mergeCell ref="A5:J5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N1" sqref="N1"/>
    </sheetView>
  </sheetViews>
  <sheetFormatPr defaultColWidth="9.140625" defaultRowHeight="12"/>
  <cols>
    <col min="1" max="1" width="26.421875" style="93" customWidth="1"/>
    <col min="2" max="2" width="21.140625" style="148" customWidth="1"/>
    <col min="3" max="3" width="20.28125" style="93" customWidth="1"/>
    <col min="4" max="4" width="21.421875" style="93" customWidth="1"/>
    <col min="5" max="5" width="16.140625" style="93" customWidth="1"/>
    <col min="6" max="6" width="8.28125" style="93" customWidth="1"/>
    <col min="7" max="7" width="20.421875" style="147" customWidth="1"/>
    <col min="8" max="16384" width="9.140625" style="93" customWidth="1"/>
  </cols>
  <sheetData>
    <row r="1" spans="1:7" s="68" customFormat="1" ht="15">
      <c r="A1" s="68" t="s">
        <v>499</v>
      </c>
      <c r="G1" s="118"/>
    </row>
    <row r="2" s="68" customFormat="1" ht="15">
      <c r="G2" s="118"/>
    </row>
    <row r="3" spans="1:7" s="121" customFormat="1" ht="47.25">
      <c r="A3" s="119" t="s">
        <v>500</v>
      </c>
      <c r="B3" s="119" t="s">
        <v>501</v>
      </c>
      <c r="C3" s="119" t="s">
        <v>502</v>
      </c>
      <c r="D3" s="119" t="s">
        <v>503</v>
      </c>
      <c r="E3" s="119" t="s">
        <v>504</v>
      </c>
      <c r="F3" s="119" t="s">
        <v>505</v>
      </c>
      <c r="G3" s="120" t="s">
        <v>506</v>
      </c>
    </row>
    <row r="4" spans="1:7" s="68" customFormat="1" ht="15">
      <c r="A4" s="122" t="s">
        <v>507</v>
      </c>
      <c r="B4" s="123"/>
      <c r="C4" s="124"/>
      <c r="D4" s="123"/>
      <c r="E4" s="123"/>
      <c r="F4" s="125"/>
      <c r="G4" s="126"/>
    </row>
    <row r="5" spans="1:7" s="68" customFormat="1" ht="15">
      <c r="A5" s="127" t="s">
        <v>508</v>
      </c>
      <c r="B5" s="128">
        <v>31826868134</v>
      </c>
      <c r="C5" s="129">
        <v>176325582246</v>
      </c>
      <c r="D5" s="128">
        <v>14535491637</v>
      </c>
      <c r="E5" s="128">
        <v>263322786</v>
      </c>
      <c r="F5" s="130"/>
      <c r="G5" s="131">
        <f>SUM(B5:F5)</f>
        <v>222951264803</v>
      </c>
    </row>
    <row r="6" spans="1:7" s="68" customFormat="1" ht="15">
      <c r="A6" s="127" t="s">
        <v>509</v>
      </c>
      <c r="B6" s="132"/>
      <c r="C6" s="128">
        <v>545080000</v>
      </c>
      <c r="D6" s="128">
        <v>491675637</v>
      </c>
      <c r="E6" s="128"/>
      <c r="F6" s="130"/>
      <c r="G6" s="131">
        <f aca="true" t="shared" si="0" ref="G6:G23">SUM(B6:F6)</f>
        <v>1036755637</v>
      </c>
    </row>
    <row r="7" spans="1:7" s="68" customFormat="1" ht="15">
      <c r="A7" s="127" t="s">
        <v>510</v>
      </c>
      <c r="B7" s="132"/>
      <c r="C7" s="128"/>
      <c r="D7" s="128"/>
      <c r="E7" s="128"/>
      <c r="F7" s="130"/>
      <c r="G7" s="131">
        <f t="shared" si="0"/>
        <v>0</v>
      </c>
    </row>
    <row r="8" spans="1:7" s="68" customFormat="1" ht="15">
      <c r="A8" s="127" t="s">
        <v>511</v>
      </c>
      <c r="B8" s="132"/>
      <c r="C8" s="128"/>
      <c r="D8" s="128"/>
      <c r="E8" s="128"/>
      <c r="F8" s="130"/>
      <c r="G8" s="131">
        <f t="shared" si="0"/>
        <v>0</v>
      </c>
    </row>
    <row r="9" spans="1:7" s="137" customFormat="1" ht="15">
      <c r="A9" s="133" t="s">
        <v>512</v>
      </c>
      <c r="B9" s="134"/>
      <c r="C9" s="135"/>
      <c r="D9" s="135"/>
      <c r="E9" s="135"/>
      <c r="F9" s="136"/>
      <c r="G9" s="136">
        <f t="shared" si="0"/>
        <v>0</v>
      </c>
    </row>
    <row r="10" spans="1:7" s="137" customFormat="1" ht="15">
      <c r="A10" s="133" t="s">
        <v>513</v>
      </c>
      <c r="B10" s="134"/>
      <c r="C10" s="135"/>
      <c r="D10" s="135"/>
      <c r="E10" s="135"/>
      <c r="F10" s="136"/>
      <c r="G10" s="136">
        <f t="shared" si="0"/>
        <v>0</v>
      </c>
    </row>
    <row r="11" spans="1:7" s="137" customFormat="1" ht="15">
      <c r="A11" s="133" t="s">
        <v>514</v>
      </c>
      <c r="B11" s="134"/>
      <c r="C11" s="135"/>
      <c r="D11" s="135"/>
      <c r="E11" s="135"/>
      <c r="F11" s="136"/>
      <c r="G11" s="136">
        <f t="shared" si="0"/>
        <v>0</v>
      </c>
    </row>
    <row r="12" spans="1:7" s="68" customFormat="1" ht="15">
      <c r="A12" s="127" t="s">
        <v>515</v>
      </c>
      <c r="B12" s="138">
        <f>B5+B6+B7+B8-B9-B10-B11</f>
        <v>31826868134</v>
      </c>
      <c r="C12" s="138">
        <f>C5+C6+C7+C8-C9-C10-C11</f>
        <v>176870662246</v>
      </c>
      <c r="D12" s="138">
        <f>D5+D6+D7+D8-D9-D10-D11</f>
        <v>15027167274</v>
      </c>
      <c r="E12" s="138">
        <f>E5+E6+E7+E8-E9-E10-E11</f>
        <v>263322786</v>
      </c>
      <c r="F12" s="139">
        <f>SUM(F5:F11)</f>
        <v>0</v>
      </c>
      <c r="G12" s="131">
        <f t="shared" si="0"/>
        <v>223988020440</v>
      </c>
    </row>
    <row r="13" spans="1:7" s="68" customFormat="1" ht="15">
      <c r="A13" s="127" t="s">
        <v>516</v>
      </c>
      <c r="B13" s="132"/>
      <c r="C13" s="128"/>
      <c r="D13" s="128"/>
      <c r="E13" s="128"/>
      <c r="F13" s="130"/>
      <c r="G13" s="131">
        <f t="shared" si="0"/>
        <v>0</v>
      </c>
    </row>
    <row r="14" spans="1:7" s="68" customFormat="1" ht="15">
      <c r="A14" s="127" t="s">
        <v>508</v>
      </c>
      <c r="B14" s="132">
        <v>24842647947</v>
      </c>
      <c r="C14" s="132">
        <v>148433853293</v>
      </c>
      <c r="D14" s="132">
        <v>9785218373</v>
      </c>
      <c r="E14" s="132">
        <v>236790897</v>
      </c>
      <c r="F14" s="130"/>
      <c r="G14" s="131">
        <f t="shared" si="0"/>
        <v>183298510510</v>
      </c>
    </row>
    <row r="15" spans="1:7" s="68" customFormat="1" ht="15">
      <c r="A15" s="127" t="s">
        <v>517</v>
      </c>
      <c r="B15" s="132">
        <v>277785594</v>
      </c>
      <c r="C15" s="128">
        <v>3177615176</v>
      </c>
      <c r="D15" s="128">
        <v>301775981</v>
      </c>
      <c r="E15" s="128">
        <v>4693817</v>
      </c>
      <c r="F15" s="130"/>
      <c r="G15" s="131">
        <f t="shared" si="0"/>
        <v>3761870568</v>
      </c>
    </row>
    <row r="16" spans="1:7" s="68" customFormat="1" ht="15">
      <c r="A16" s="127" t="s">
        <v>511</v>
      </c>
      <c r="B16" s="132"/>
      <c r="C16" s="128"/>
      <c r="D16" s="128"/>
      <c r="E16" s="128"/>
      <c r="F16" s="130"/>
      <c r="G16" s="131">
        <f t="shared" si="0"/>
        <v>0</v>
      </c>
    </row>
    <row r="17" spans="1:7" s="137" customFormat="1" ht="15">
      <c r="A17" s="133" t="s">
        <v>512</v>
      </c>
      <c r="B17" s="134"/>
      <c r="C17" s="135"/>
      <c r="D17" s="135"/>
      <c r="E17" s="135"/>
      <c r="F17" s="136"/>
      <c r="G17" s="136">
        <f t="shared" si="0"/>
        <v>0</v>
      </c>
    </row>
    <row r="18" spans="1:7" s="137" customFormat="1" ht="15">
      <c r="A18" s="133" t="s">
        <v>513</v>
      </c>
      <c r="B18" s="134"/>
      <c r="C18" s="135"/>
      <c r="D18" s="135"/>
      <c r="E18" s="135"/>
      <c r="F18" s="136"/>
      <c r="G18" s="136">
        <f t="shared" si="0"/>
        <v>0</v>
      </c>
    </row>
    <row r="19" spans="1:7" s="137" customFormat="1" ht="15">
      <c r="A19" s="133" t="s">
        <v>518</v>
      </c>
      <c r="B19" s="134"/>
      <c r="C19" s="135"/>
      <c r="D19" s="135"/>
      <c r="E19" s="135"/>
      <c r="F19" s="136"/>
      <c r="G19" s="136">
        <f t="shared" si="0"/>
        <v>0</v>
      </c>
    </row>
    <row r="20" spans="1:7" s="68" customFormat="1" ht="15">
      <c r="A20" s="127" t="s">
        <v>515</v>
      </c>
      <c r="B20" s="140">
        <f>B14+B15+B16-B17-B18-B19</f>
        <v>25120433541</v>
      </c>
      <c r="C20" s="140">
        <f>C14+C15+C16-C17-C18-C19</f>
        <v>151611468469</v>
      </c>
      <c r="D20" s="140">
        <f>D14+D15+D16-D17-D18-D19</f>
        <v>10086994354</v>
      </c>
      <c r="E20" s="140">
        <f>E14+E15+E16-E17-E18-E19</f>
        <v>241484714</v>
      </c>
      <c r="F20" s="141">
        <f>SUM(F14:F19)</f>
        <v>0</v>
      </c>
      <c r="G20" s="141">
        <f>G14+G15+G16-G17-G18-G19</f>
        <v>187060381078</v>
      </c>
    </row>
    <row r="21" spans="1:7" s="68" customFormat="1" ht="15">
      <c r="A21" s="127" t="s">
        <v>519</v>
      </c>
      <c r="B21" s="132"/>
      <c r="C21" s="128"/>
      <c r="D21" s="128"/>
      <c r="E21" s="128"/>
      <c r="F21" s="130"/>
      <c r="G21" s="131">
        <f t="shared" si="0"/>
        <v>0</v>
      </c>
    </row>
    <row r="22" spans="1:7" s="68" customFormat="1" ht="15">
      <c r="A22" s="127" t="s">
        <v>520</v>
      </c>
      <c r="B22" s="140">
        <f>B5-B14</f>
        <v>6984220187</v>
      </c>
      <c r="C22" s="140">
        <f>C5-C14</f>
        <v>27891728953</v>
      </c>
      <c r="D22" s="140">
        <f>D5-D14</f>
        <v>4750273264</v>
      </c>
      <c r="E22" s="140">
        <f>E5-E14</f>
        <v>26531889</v>
      </c>
      <c r="F22" s="141">
        <f>F5-F14</f>
        <v>0</v>
      </c>
      <c r="G22" s="131">
        <f t="shared" si="0"/>
        <v>39652754293</v>
      </c>
    </row>
    <row r="23" spans="1:7" s="68" customFormat="1" ht="15">
      <c r="A23" s="127" t="s">
        <v>521</v>
      </c>
      <c r="B23" s="140">
        <f>B12-B20</f>
        <v>6706434593</v>
      </c>
      <c r="C23" s="140">
        <f>C12-C20</f>
        <v>25259193777</v>
      </c>
      <c r="D23" s="140">
        <f>D12-D20</f>
        <v>4940172920</v>
      </c>
      <c r="E23" s="140">
        <f>E12-E20</f>
        <v>21838072</v>
      </c>
      <c r="F23" s="141">
        <f>F12-F20</f>
        <v>0</v>
      </c>
      <c r="G23" s="131">
        <f t="shared" si="0"/>
        <v>36927639362</v>
      </c>
    </row>
    <row r="24" spans="1:7" s="68" customFormat="1" ht="15">
      <c r="A24" s="142"/>
      <c r="B24" s="143"/>
      <c r="C24" s="144"/>
      <c r="D24" s="144"/>
      <c r="E24" s="144"/>
      <c r="F24" s="144"/>
      <c r="G24" s="145"/>
    </row>
    <row r="25" spans="1:7" ht="15">
      <c r="A25" s="95" t="s">
        <v>522</v>
      </c>
      <c r="B25" s="95"/>
      <c r="C25" s="95"/>
      <c r="D25" s="95"/>
      <c r="E25" s="95"/>
      <c r="F25" s="95"/>
      <c r="G25" s="146"/>
    </row>
    <row r="26" spans="1:7" ht="15">
      <c r="A26" s="95" t="s">
        <v>523</v>
      </c>
      <c r="B26" s="95"/>
      <c r="C26" s="95"/>
      <c r="D26" s="95"/>
      <c r="E26" s="95"/>
      <c r="F26" s="95"/>
      <c r="G26" s="146">
        <v>116951720654</v>
      </c>
    </row>
    <row r="27" spans="1:7" ht="15">
      <c r="A27" s="95" t="s">
        <v>524</v>
      </c>
      <c r="B27" s="95"/>
      <c r="C27" s="95"/>
      <c r="D27" s="95"/>
      <c r="E27" s="95"/>
      <c r="F27" s="95"/>
      <c r="G27" s="146"/>
    </row>
    <row r="28" spans="1:7" ht="15">
      <c r="A28" s="95" t="s">
        <v>525</v>
      </c>
      <c r="B28" s="95"/>
      <c r="C28" s="95"/>
      <c r="D28" s="95"/>
      <c r="E28" s="95"/>
      <c r="F28" s="95"/>
      <c r="G28" s="146"/>
    </row>
    <row r="29" spans="1:7" ht="15">
      <c r="A29" s="95" t="s">
        <v>526</v>
      </c>
      <c r="B29" s="95"/>
      <c r="C29" s="95"/>
      <c r="D29" s="95"/>
      <c r="E29" s="95"/>
      <c r="F29" s="95"/>
      <c r="G29" s="146"/>
    </row>
  </sheetData>
  <sheetProtection/>
  <printOptions/>
  <pageMargins left="0.2" right="0.23" top="0.33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8">
      <selection activeCell="A1" sqref="A1:IV16384"/>
    </sheetView>
  </sheetViews>
  <sheetFormatPr defaultColWidth="13.8515625" defaultRowHeight="12"/>
  <cols>
    <col min="1" max="1" width="13.8515625" style="93" customWidth="1"/>
    <col min="2" max="2" width="13.8515625" style="148" customWidth="1"/>
    <col min="3" max="6" width="13.8515625" style="93" customWidth="1"/>
    <col min="7" max="7" width="13.8515625" style="163" customWidth="1"/>
    <col min="8" max="16384" width="13.8515625" style="93" customWidth="1"/>
  </cols>
  <sheetData>
    <row r="1" spans="1:7" s="68" customFormat="1" ht="15">
      <c r="A1" s="68" t="s">
        <v>527</v>
      </c>
      <c r="G1" s="149"/>
    </row>
    <row r="2" s="68" customFormat="1" ht="15">
      <c r="G2" s="149"/>
    </row>
    <row r="3" spans="1:7" s="121" customFormat="1" ht="19.5" customHeight="1">
      <c r="A3" s="119" t="s">
        <v>500</v>
      </c>
      <c r="B3" s="119" t="s">
        <v>528</v>
      </c>
      <c r="C3" s="119" t="s">
        <v>529</v>
      </c>
      <c r="D3" s="119"/>
      <c r="E3" s="119"/>
      <c r="F3" s="119"/>
      <c r="G3" s="150" t="s">
        <v>506</v>
      </c>
    </row>
    <row r="4" spans="1:7" s="68" customFormat="1" ht="15">
      <c r="A4" s="122" t="s">
        <v>530</v>
      </c>
      <c r="B4" s="123"/>
      <c r="C4" s="124"/>
      <c r="D4" s="123"/>
      <c r="E4" s="123"/>
      <c r="F4" s="123"/>
      <c r="G4" s="151"/>
    </row>
    <row r="5" spans="1:7" s="68" customFormat="1" ht="15">
      <c r="A5" s="127" t="s">
        <v>508</v>
      </c>
      <c r="B5" s="128"/>
      <c r="C5" s="129">
        <v>196200000</v>
      </c>
      <c r="D5" s="128"/>
      <c r="E5" s="128"/>
      <c r="F5" s="128"/>
      <c r="G5" s="152">
        <f>SUM(B5:F5)</f>
        <v>196200000</v>
      </c>
    </row>
    <row r="6" spans="1:7" s="68" customFormat="1" ht="15">
      <c r="A6" s="127" t="s">
        <v>531</v>
      </c>
      <c r="B6" s="132"/>
      <c r="C6" s="128"/>
      <c r="D6" s="128"/>
      <c r="E6" s="128"/>
      <c r="F6" s="128"/>
      <c r="G6" s="153">
        <f aca="true" t="shared" si="0" ref="G6:G24">SUM(B6:F6)</f>
        <v>0</v>
      </c>
    </row>
    <row r="7" spans="1:7" s="68" customFormat="1" ht="15">
      <c r="A7" s="127" t="s">
        <v>510</v>
      </c>
      <c r="B7" s="132"/>
      <c r="C7" s="128"/>
      <c r="D7" s="128"/>
      <c r="E7" s="128"/>
      <c r="F7" s="128"/>
      <c r="G7" s="154">
        <f t="shared" si="0"/>
        <v>0</v>
      </c>
    </row>
    <row r="8" spans="1:7" s="68" customFormat="1" ht="15">
      <c r="A8" s="127" t="s">
        <v>511</v>
      </c>
      <c r="B8" s="132"/>
      <c r="C8" s="128"/>
      <c r="D8" s="128"/>
      <c r="E8" s="128"/>
      <c r="F8" s="128"/>
      <c r="G8" s="154">
        <f t="shared" si="0"/>
        <v>0</v>
      </c>
    </row>
    <row r="9" spans="1:7" s="137" customFormat="1" ht="15">
      <c r="A9" s="133" t="s">
        <v>512</v>
      </c>
      <c r="B9" s="134"/>
      <c r="C9" s="135"/>
      <c r="D9" s="135"/>
      <c r="E9" s="135"/>
      <c r="F9" s="135"/>
      <c r="G9" s="155">
        <f t="shared" si="0"/>
        <v>0</v>
      </c>
    </row>
    <row r="10" spans="1:7" s="137" customFormat="1" ht="15">
      <c r="A10" s="133" t="s">
        <v>513</v>
      </c>
      <c r="B10" s="134"/>
      <c r="C10" s="135"/>
      <c r="D10" s="135"/>
      <c r="E10" s="135"/>
      <c r="F10" s="135"/>
      <c r="G10" s="155">
        <f t="shared" si="0"/>
        <v>0</v>
      </c>
    </row>
    <row r="11" spans="1:7" s="137" customFormat="1" ht="15">
      <c r="A11" s="133" t="s">
        <v>514</v>
      </c>
      <c r="B11" s="134"/>
      <c r="C11" s="135"/>
      <c r="D11" s="135"/>
      <c r="E11" s="135"/>
      <c r="F11" s="135"/>
      <c r="G11" s="156">
        <f t="shared" si="0"/>
        <v>0</v>
      </c>
    </row>
    <row r="12" spans="1:7" s="68" customFormat="1" ht="15">
      <c r="A12" s="127" t="s">
        <v>515</v>
      </c>
      <c r="B12" s="157">
        <f>B5+B6+B7+B8-B9-B10-B11</f>
        <v>0</v>
      </c>
      <c r="C12" s="138">
        <f>C5+C6+C7+C8-C9-C10-C11</f>
        <v>196200000</v>
      </c>
      <c r="D12" s="157">
        <f>D5+D6+D7+D8-D9-D10-D11</f>
        <v>0</v>
      </c>
      <c r="E12" s="157">
        <f>E5+E6+E7+E8-E9-E10-E11</f>
        <v>0</v>
      </c>
      <c r="F12" s="157">
        <f>F5+F6+F7+F8-F9-F10-F11</f>
        <v>0</v>
      </c>
      <c r="G12" s="152">
        <f t="shared" si="0"/>
        <v>196200000</v>
      </c>
    </row>
    <row r="13" spans="1:7" s="68" customFormat="1" ht="15">
      <c r="A13" s="127" t="s">
        <v>532</v>
      </c>
      <c r="B13" s="157"/>
      <c r="C13" s="138"/>
      <c r="D13" s="157"/>
      <c r="E13" s="157"/>
      <c r="F13" s="157"/>
      <c r="G13" s="154">
        <f t="shared" si="0"/>
        <v>0</v>
      </c>
    </row>
    <row r="14" spans="1:7" s="68" customFormat="1" ht="15">
      <c r="A14" s="127" t="s">
        <v>516</v>
      </c>
      <c r="B14" s="158"/>
      <c r="C14" s="128"/>
      <c r="D14" s="159"/>
      <c r="E14" s="159"/>
      <c r="F14" s="159"/>
      <c r="G14" s="154">
        <f t="shared" si="0"/>
        <v>0</v>
      </c>
    </row>
    <row r="15" spans="1:7" s="68" customFormat="1" ht="15">
      <c r="A15" s="127" t="s">
        <v>508</v>
      </c>
      <c r="B15" s="158"/>
      <c r="C15" s="128">
        <v>178422220</v>
      </c>
      <c r="D15" s="159"/>
      <c r="E15" s="159"/>
      <c r="F15" s="159"/>
      <c r="G15" s="152">
        <f t="shared" si="0"/>
        <v>178422220</v>
      </c>
    </row>
    <row r="16" spans="1:7" s="68" customFormat="1" ht="15">
      <c r="A16" s="127" t="s">
        <v>533</v>
      </c>
      <c r="B16" s="158"/>
      <c r="C16" s="128">
        <v>3333333</v>
      </c>
      <c r="D16" s="159"/>
      <c r="E16" s="159"/>
      <c r="F16" s="159"/>
      <c r="G16" s="152">
        <f t="shared" si="0"/>
        <v>3333333</v>
      </c>
    </row>
    <row r="17" spans="1:7" s="68" customFormat="1" ht="15">
      <c r="A17" s="127" t="s">
        <v>511</v>
      </c>
      <c r="B17" s="158"/>
      <c r="C17" s="128"/>
      <c r="D17" s="159"/>
      <c r="E17" s="159"/>
      <c r="F17" s="159"/>
      <c r="G17" s="154">
        <f t="shared" si="0"/>
        <v>0</v>
      </c>
    </row>
    <row r="18" spans="1:7" s="137" customFormat="1" ht="15">
      <c r="A18" s="133" t="s">
        <v>512</v>
      </c>
      <c r="B18" s="160"/>
      <c r="C18" s="135"/>
      <c r="D18" s="155"/>
      <c r="E18" s="155"/>
      <c r="F18" s="155"/>
      <c r="G18" s="155">
        <f t="shared" si="0"/>
        <v>0</v>
      </c>
    </row>
    <row r="19" spans="1:7" s="137" customFormat="1" ht="15">
      <c r="A19" s="133" t="s">
        <v>513</v>
      </c>
      <c r="B19" s="160"/>
      <c r="C19" s="135"/>
      <c r="D19" s="155"/>
      <c r="E19" s="155"/>
      <c r="F19" s="155"/>
      <c r="G19" s="155">
        <f t="shared" si="0"/>
        <v>0</v>
      </c>
    </row>
    <row r="20" spans="1:7" s="137" customFormat="1" ht="15">
      <c r="A20" s="133" t="s">
        <v>514</v>
      </c>
      <c r="B20" s="160"/>
      <c r="C20" s="135"/>
      <c r="D20" s="155"/>
      <c r="E20" s="155"/>
      <c r="F20" s="155"/>
      <c r="G20" s="156">
        <f t="shared" si="0"/>
        <v>0</v>
      </c>
    </row>
    <row r="21" spans="1:7" s="68" customFormat="1" ht="15">
      <c r="A21" s="127" t="s">
        <v>515</v>
      </c>
      <c r="B21" s="161">
        <f>B15+B16+B17-B18-B19-B20</f>
        <v>0</v>
      </c>
      <c r="C21" s="140">
        <f>C15+C16+C17-C18-C19-C20</f>
        <v>181755553</v>
      </c>
      <c r="D21" s="161">
        <f>D15+D16+D17-D18-D19-D20</f>
        <v>0</v>
      </c>
      <c r="E21" s="161">
        <f>E15+E16+E17-E18-E19-E20</f>
        <v>0</v>
      </c>
      <c r="F21" s="161">
        <f>F15+F16+F17-F18-F19-F20</f>
        <v>0</v>
      </c>
      <c r="G21" s="152">
        <f t="shared" si="0"/>
        <v>181755553</v>
      </c>
    </row>
    <row r="22" spans="1:7" s="68" customFormat="1" ht="15">
      <c r="A22" s="127" t="s">
        <v>534</v>
      </c>
      <c r="B22" s="158"/>
      <c r="C22" s="128"/>
      <c r="D22" s="159"/>
      <c r="E22" s="159"/>
      <c r="F22" s="159"/>
      <c r="G22" s="154">
        <f t="shared" si="0"/>
        <v>0</v>
      </c>
    </row>
    <row r="23" spans="1:7" s="68" customFormat="1" ht="15">
      <c r="A23" s="127" t="s">
        <v>520</v>
      </c>
      <c r="B23" s="161">
        <f>B5-B15</f>
        <v>0</v>
      </c>
      <c r="C23" s="140">
        <f>C5-C15</f>
        <v>17777780</v>
      </c>
      <c r="D23" s="161">
        <f>D5-D15</f>
        <v>0</v>
      </c>
      <c r="E23" s="161">
        <f>E5-E15</f>
        <v>0</v>
      </c>
      <c r="F23" s="161">
        <f>F5-F15</f>
        <v>0</v>
      </c>
      <c r="G23" s="152">
        <f t="shared" si="0"/>
        <v>17777780</v>
      </c>
    </row>
    <row r="24" spans="1:7" s="68" customFormat="1" ht="15">
      <c r="A24" s="127" t="s">
        <v>535</v>
      </c>
      <c r="B24" s="161">
        <f>B12-B21</f>
        <v>0</v>
      </c>
      <c r="C24" s="140">
        <f>C12-C21</f>
        <v>14444447</v>
      </c>
      <c r="D24" s="161">
        <f>D12-D21</f>
        <v>0</v>
      </c>
      <c r="E24" s="161">
        <f>E12-E21</f>
        <v>0</v>
      </c>
      <c r="F24" s="161">
        <f>F12-F21</f>
        <v>0</v>
      </c>
      <c r="G24" s="152">
        <f t="shared" si="0"/>
        <v>14444447</v>
      </c>
    </row>
    <row r="25" spans="1:7" s="68" customFormat="1" ht="15">
      <c r="A25" s="162"/>
      <c r="B25" s="143"/>
      <c r="C25" s="144"/>
      <c r="D25" s="144"/>
      <c r="E25" s="144"/>
      <c r="F25" s="144"/>
      <c r="G25" s="145"/>
    </row>
    <row r="27" spans="2:7" ht="15">
      <c r="B27" s="93"/>
      <c r="C27" s="147"/>
      <c r="G27" s="116"/>
    </row>
    <row r="28" spans="2:7" ht="15">
      <c r="B28" s="93"/>
      <c r="C28" s="147"/>
      <c r="G28" s="116"/>
    </row>
    <row r="29" spans="2:7" ht="15">
      <c r="B29" s="93"/>
      <c r="C29" s="147"/>
      <c r="G29" s="116"/>
    </row>
    <row r="30" spans="2:7" ht="15">
      <c r="B30" s="93"/>
      <c r="C30" s="147"/>
      <c r="G30" s="11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6"/>
  <sheetViews>
    <sheetView zoomScalePageLayoutView="0" workbookViewId="0" topLeftCell="A6">
      <selection activeCell="C11" sqref="C11"/>
    </sheetView>
  </sheetViews>
  <sheetFormatPr defaultColWidth="9.140625" defaultRowHeight="12"/>
  <cols>
    <col min="1" max="1" width="5.421875" style="71" customWidth="1"/>
    <col min="2" max="2" width="35.28125" style="105" customWidth="1"/>
    <col min="3" max="3" width="10.28125" style="105" customWidth="1"/>
    <col min="4" max="4" width="20.57421875" style="81" bestFit="1" customWidth="1"/>
    <col min="5" max="5" width="22.57421875" style="81" bestFit="1" customWidth="1"/>
    <col min="6" max="16384" width="9.140625" style="106" customWidth="1"/>
  </cols>
  <sheetData>
    <row r="1" spans="1:5" s="109" customFormat="1" ht="15.75" hidden="1">
      <c r="A1" s="89" t="s">
        <v>536</v>
      </c>
      <c r="B1" s="108" t="s">
        <v>537</v>
      </c>
      <c r="C1" s="108"/>
      <c r="D1" s="104" t="s">
        <v>538</v>
      </c>
      <c r="E1" s="104" t="s">
        <v>539</v>
      </c>
    </row>
    <row r="2" ht="15" hidden="1">
      <c r="B2" s="105" t="s">
        <v>540</v>
      </c>
    </row>
    <row r="3" ht="15" hidden="1">
      <c r="B3" s="105" t="s">
        <v>541</v>
      </c>
    </row>
    <row r="4" spans="1:5" s="102" customFormat="1" ht="15" hidden="1">
      <c r="A4" s="85"/>
      <c r="B4" s="101"/>
      <c r="C4" s="101" t="s">
        <v>422</v>
      </c>
      <c r="D4" s="84">
        <f>SUM(D2:D3)</f>
        <v>0</v>
      </c>
      <c r="E4" s="84">
        <f>SUM(E2:E3)</f>
        <v>0</v>
      </c>
    </row>
    <row r="5" spans="1:5" s="102" customFormat="1" ht="15" hidden="1">
      <c r="A5" s="85"/>
      <c r="B5" s="101"/>
      <c r="C5" s="101"/>
      <c r="D5" s="84"/>
      <c r="E5" s="84"/>
    </row>
    <row r="6" spans="1:5" s="109" customFormat="1" ht="15.75">
      <c r="A6" s="89" t="s">
        <v>220</v>
      </c>
      <c r="B6" s="108" t="s">
        <v>542</v>
      </c>
      <c r="C6" s="108"/>
      <c r="D6" s="104" t="s">
        <v>461</v>
      </c>
      <c r="E6" s="104" t="s">
        <v>417</v>
      </c>
    </row>
    <row r="7" spans="1:5" ht="15">
      <c r="A7" s="71" t="s">
        <v>543</v>
      </c>
      <c r="B7" s="105" t="s">
        <v>544</v>
      </c>
      <c r="D7" s="164">
        <f>SUM(D8:D10)</f>
        <v>0</v>
      </c>
      <c r="E7" s="164">
        <f>SUM(E8:E10)</f>
        <v>0</v>
      </c>
    </row>
    <row r="8" spans="1:5" s="167" customFormat="1" ht="15.75">
      <c r="A8" s="76"/>
      <c r="B8" s="165" t="s">
        <v>545</v>
      </c>
      <c r="C8" s="165"/>
      <c r="D8" s="166"/>
      <c r="E8" s="166"/>
    </row>
    <row r="9" spans="1:5" s="167" customFormat="1" ht="15.75">
      <c r="A9" s="76"/>
      <c r="B9" s="165" t="s">
        <v>546</v>
      </c>
      <c r="C9" s="165"/>
      <c r="D9" s="166"/>
      <c r="E9" s="166"/>
    </row>
    <row r="10" spans="1:5" s="167" customFormat="1" ht="15.75">
      <c r="A10" s="76"/>
      <c r="B10" s="165" t="s">
        <v>547</v>
      </c>
      <c r="C10" s="165"/>
      <c r="D10" s="166"/>
      <c r="E10" s="166"/>
    </row>
    <row r="11" spans="1:5" ht="15">
      <c r="A11" s="71" t="s">
        <v>548</v>
      </c>
      <c r="B11" s="105" t="s">
        <v>549</v>
      </c>
      <c r="D11" s="164">
        <f>SUM(D12:D13)</f>
        <v>0</v>
      </c>
      <c r="E11" s="164">
        <f>SUM(E12:E13)</f>
        <v>0</v>
      </c>
    </row>
    <row r="12" spans="1:5" s="167" customFormat="1" ht="15.75">
      <c r="A12" s="76"/>
      <c r="B12" s="165" t="s">
        <v>550</v>
      </c>
      <c r="C12" s="165"/>
      <c r="D12" s="166"/>
      <c r="E12" s="166"/>
    </row>
    <row r="13" spans="1:5" s="167" customFormat="1" ht="15.75">
      <c r="A13" s="76"/>
      <c r="B13" s="165" t="s">
        <v>551</v>
      </c>
      <c r="C13" s="165"/>
      <c r="D13" s="166"/>
      <c r="E13" s="166"/>
    </row>
    <row r="14" spans="1:5" s="102" customFormat="1" ht="15">
      <c r="A14" s="85"/>
      <c r="B14" s="101"/>
      <c r="C14" s="101" t="s">
        <v>422</v>
      </c>
      <c r="D14" s="84">
        <f>D7+D11</f>
        <v>0</v>
      </c>
      <c r="E14" s="84">
        <f>E7+E11</f>
        <v>0</v>
      </c>
    </row>
    <row r="15" spans="1:5" s="102" customFormat="1" ht="15">
      <c r="A15" s="85"/>
      <c r="B15" s="101"/>
      <c r="C15" s="101"/>
      <c r="D15" s="84"/>
      <c r="E15" s="84"/>
    </row>
    <row r="16" spans="1:5" s="109" customFormat="1" ht="15.75" hidden="1">
      <c r="A16" s="103">
        <v>22</v>
      </c>
      <c r="B16" s="108" t="s">
        <v>552</v>
      </c>
      <c r="D16" s="92"/>
      <c r="E16" s="92"/>
    </row>
    <row r="17" spans="1:5" ht="15" hidden="1">
      <c r="A17" s="168" t="s">
        <v>543</v>
      </c>
      <c r="B17" s="105" t="s">
        <v>553</v>
      </c>
      <c r="C17" s="106"/>
      <c r="D17" s="116"/>
      <c r="E17" s="116"/>
    </row>
    <row r="18" spans="1:5" ht="15" hidden="1">
      <c r="A18" s="168"/>
      <c r="C18" s="106"/>
      <c r="D18" s="116"/>
      <c r="E18" s="116"/>
    </row>
    <row r="19" spans="1:5" ht="15" hidden="1">
      <c r="A19" s="71" t="s">
        <v>548</v>
      </c>
      <c r="B19" s="105" t="s">
        <v>554</v>
      </c>
      <c r="C19" s="106"/>
      <c r="D19" s="116" t="s">
        <v>461</v>
      </c>
      <c r="E19" s="116" t="s">
        <v>417</v>
      </c>
    </row>
    <row r="20" spans="2:5" ht="15" hidden="1">
      <c r="B20" s="105" t="s">
        <v>555</v>
      </c>
      <c r="C20" s="106"/>
      <c r="D20" s="116"/>
      <c r="E20" s="116"/>
    </row>
    <row r="21" spans="2:5" ht="15" hidden="1">
      <c r="B21" s="105" t="s">
        <v>556</v>
      </c>
      <c r="C21" s="106"/>
      <c r="D21" s="116"/>
      <c r="E21" s="116"/>
    </row>
    <row r="22" spans="3:5" ht="15" hidden="1">
      <c r="C22" s="106" t="s">
        <v>422</v>
      </c>
      <c r="D22" s="163">
        <f>SUM(D20:D21)</f>
        <v>0</v>
      </c>
      <c r="E22" s="163">
        <f>SUM(E20:E21)</f>
        <v>0</v>
      </c>
    </row>
    <row r="23" spans="1:5" s="167" customFormat="1" ht="15.75" hidden="1">
      <c r="A23" s="76"/>
      <c r="B23" s="165" t="s">
        <v>557</v>
      </c>
      <c r="D23" s="169"/>
      <c r="E23" s="169"/>
    </row>
    <row r="24" spans="1:5" s="167" customFormat="1" ht="15.75" hidden="1">
      <c r="A24" s="76"/>
      <c r="B24" s="165" t="s">
        <v>558</v>
      </c>
      <c r="D24" s="169"/>
      <c r="E24" s="169"/>
    </row>
    <row r="25" spans="1:5" s="167" customFormat="1" ht="15.75" hidden="1">
      <c r="A25" s="76"/>
      <c r="B25" s="165"/>
      <c r="D25" s="169"/>
      <c r="E25" s="169"/>
    </row>
    <row r="26" spans="1:5" s="171" customFormat="1" ht="45" hidden="1">
      <c r="A26" s="71" t="s">
        <v>559</v>
      </c>
      <c r="B26" s="170" t="s">
        <v>560</v>
      </c>
      <c r="D26" s="172" t="s">
        <v>461</v>
      </c>
      <c r="E26" s="172" t="s">
        <v>417</v>
      </c>
    </row>
    <row r="27" spans="2:5" ht="15" hidden="1">
      <c r="B27" s="105" t="s">
        <v>561</v>
      </c>
      <c r="C27" s="106"/>
      <c r="D27" s="116"/>
      <c r="E27" s="116"/>
    </row>
    <row r="28" spans="2:5" ht="15" hidden="1">
      <c r="B28" s="105" t="s">
        <v>562</v>
      </c>
      <c r="C28" s="106"/>
      <c r="D28" s="116"/>
      <c r="E28" s="116"/>
    </row>
    <row r="29" spans="2:5" ht="15" hidden="1">
      <c r="B29" s="105" t="s">
        <v>563</v>
      </c>
      <c r="C29" s="106"/>
      <c r="D29" s="116"/>
      <c r="E29" s="116"/>
    </row>
    <row r="30" spans="2:5" ht="15" hidden="1">
      <c r="B30" s="105" t="s">
        <v>564</v>
      </c>
      <c r="C30" s="106"/>
      <c r="D30" s="116"/>
      <c r="E30" s="116"/>
    </row>
    <row r="31" spans="2:5" ht="15" hidden="1">
      <c r="B31" s="105" t="s">
        <v>565</v>
      </c>
      <c r="C31" s="106"/>
      <c r="D31" s="116"/>
      <c r="E31" s="116"/>
    </row>
    <row r="32" spans="2:5" ht="15" hidden="1">
      <c r="B32" s="105" t="s">
        <v>566</v>
      </c>
      <c r="C32" s="106"/>
      <c r="D32" s="116"/>
      <c r="E32" s="116"/>
    </row>
    <row r="33" spans="3:5" ht="15" hidden="1">
      <c r="C33" s="106"/>
      <c r="D33" s="116"/>
      <c r="E33" s="116"/>
    </row>
    <row r="34" spans="1:5" ht="15" hidden="1">
      <c r="A34" s="71" t="s">
        <v>567</v>
      </c>
      <c r="B34" s="105" t="s">
        <v>568</v>
      </c>
      <c r="C34" s="106"/>
      <c r="D34" s="116"/>
      <c r="E34" s="116"/>
    </row>
    <row r="35" spans="2:5" ht="15" hidden="1">
      <c r="B35" s="105" t="s">
        <v>569</v>
      </c>
      <c r="C35" s="106"/>
      <c r="D35" s="116"/>
      <c r="E35" s="116"/>
    </row>
    <row r="36" spans="2:5" ht="15" hidden="1">
      <c r="B36" s="105" t="s">
        <v>570</v>
      </c>
      <c r="C36" s="106"/>
      <c r="D36" s="116"/>
      <c r="E36" s="116"/>
    </row>
    <row r="37" spans="2:5" ht="15" hidden="1">
      <c r="B37" s="105" t="s">
        <v>571</v>
      </c>
      <c r="C37" s="106"/>
      <c r="D37" s="116"/>
      <c r="E37" s="116"/>
    </row>
    <row r="38" spans="2:5" ht="15" hidden="1">
      <c r="B38" s="105" t="s">
        <v>572</v>
      </c>
      <c r="C38" s="106"/>
      <c r="D38" s="116"/>
      <c r="E38" s="116"/>
    </row>
    <row r="39" ht="15" hidden="1"/>
    <row r="40" spans="1:5" s="109" customFormat="1" ht="15.75" hidden="1">
      <c r="A40" s="89" t="s">
        <v>573</v>
      </c>
      <c r="B40" s="108" t="s">
        <v>574</v>
      </c>
      <c r="D40" s="173" t="s">
        <v>461</v>
      </c>
      <c r="E40" s="173" t="s">
        <v>417</v>
      </c>
    </row>
    <row r="41" spans="2:5" ht="15" hidden="1">
      <c r="B41" s="105" t="s">
        <v>575</v>
      </c>
      <c r="C41" s="106"/>
      <c r="D41" s="116"/>
      <c r="E41" s="116"/>
    </row>
    <row r="42" spans="2:5" ht="15" hidden="1">
      <c r="B42" s="105" t="s">
        <v>576</v>
      </c>
      <c r="C42" s="106"/>
      <c r="D42" s="116"/>
      <c r="E42" s="116"/>
    </row>
    <row r="43" spans="2:5" ht="15" hidden="1">
      <c r="B43" s="105" t="s">
        <v>577</v>
      </c>
      <c r="C43" s="106"/>
      <c r="D43" s="116"/>
      <c r="E43" s="116"/>
    </row>
    <row r="44" spans="2:5" ht="15" hidden="1">
      <c r="B44" s="105" t="s">
        <v>578</v>
      </c>
      <c r="C44" s="106"/>
      <c r="D44" s="116"/>
      <c r="E44" s="116"/>
    </row>
    <row r="45" spans="2:5" ht="15" hidden="1">
      <c r="B45" s="105" t="s">
        <v>579</v>
      </c>
      <c r="C45" s="106"/>
      <c r="D45" s="116"/>
      <c r="E45" s="116"/>
    </row>
    <row r="46" spans="2:5" ht="15" hidden="1">
      <c r="B46" s="105" t="s">
        <v>577</v>
      </c>
      <c r="C46" s="106"/>
      <c r="D46" s="116"/>
      <c r="E46" s="116"/>
    </row>
    <row r="47" spans="2:5" ht="15" hidden="1">
      <c r="B47" s="105" t="s">
        <v>578</v>
      </c>
      <c r="C47" s="106"/>
      <c r="D47" s="116"/>
      <c r="E47" s="116"/>
    </row>
    <row r="48" spans="2:5" ht="15" hidden="1">
      <c r="B48" s="105" t="s">
        <v>580</v>
      </c>
      <c r="C48" s="106"/>
      <c r="D48" s="116"/>
      <c r="E48" s="116"/>
    </row>
    <row r="49" spans="2:5" ht="15" hidden="1">
      <c r="B49" s="105" t="s">
        <v>577</v>
      </c>
      <c r="C49" s="106"/>
      <c r="D49" s="116"/>
      <c r="E49" s="116"/>
    </row>
    <row r="50" spans="2:5" ht="15" hidden="1">
      <c r="B50" s="105" t="s">
        <v>578</v>
      </c>
      <c r="C50" s="106"/>
      <c r="D50" s="116"/>
      <c r="E50" s="116"/>
    </row>
    <row r="51" spans="1:5" s="167" customFormat="1" ht="15.75" hidden="1">
      <c r="A51" s="76"/>
      <c r="B51" s="165" t="s">
        <v>581</v>
      </c>
      <c r="D51" s="169"/>
      <c r="E51" s="169"/>
    </row>
    <row r="52" spans="1:5" s="109" customFormat="1" ht="15.75" hidden="1">
      <c r="A52" s="89" t="s">
        <v>582</v>
      </c>
      <c r="B52" s="108" t="s">
        <v>583</v>
      </c>
      <c r="D52" s="92"/>
      <c r="E52" s="92"/>
    </row>
    <row r="53" spans="2:5" ht="15" hidden="1">
      <c r="B53" s="105" t="s">
        <v>584</v>
      </c>
      <c r="C53" s="106"/>
      <c r="D53" s="116"/>
      <c r="E53" s="116"/>
    </row>
    <row r="54" spans="1:5" ht="15" hidden="1">
      <c r="A54" s="71" t="s">
        <v>420</v>
      </c>
      <c r="B54" s="105" t="s">
        <v>585</v>
      </c>
      <c r="C54" s="106"/>
      <c r="D54" s="116"/>
      <c r="E54" s="116"/>
    </row>
    <row r="55" spans="1:5" ht="15" hidden="1">
      <c r="A55" s="71" t="s">
        <v>420</v>
      </c>
      <c r="B55" s="105" t="s">
        <v>586</v>
      </c>
      <c r="C55" s="106"/>
      <c r="D55" s="116"/>
      <c r="E55" s="116"/>
    </row>
    <row r="56" spans="1:5" s="167" customFormat="1" ht="15.75" hidden="1">
      <c r="A56" s="76"/>
      <c r="B56" s="165" t="s">
        <v>587</v>
      </c>
      <c r="D56" s="169"/>
      <c r="E56" s="169"/>
    </row>
    <row r="57" spans="1:5" s="109" customFormat="1" ht="15.75" hidden="1">
      <c r="A57" s="89" t="s">
        <v>588</v>
      </c>
      <c r="B57" s="108" t="s">
        <v>589</v>
      </c>
      <c r="D57" s="92"/>
      <c r="E57" s="92"/>
    </row>
    <row r="58" spans="1:5" s="109" customFormat="1" ht="15.75" hidden="1">
      <c r="A58" s="89"/>
      <c r="B58" s="108" t="s">
        <v>590</v>
      </c>
      <c r="D58" s="92"/>
      <c r="E58" s="92"/>
    </row>
    <row r="59" spans="1:5" s="109" customFormat="1" ht="15.75" hidden="1">
      <c r="A59" s="89" t="s">
        <v>226</v>
      </c>
      <c r="B59" s="108" t="s">
        <v>591</v>
      </c>
      <c r="D59" s="174" t="s">
        <v>592</v>
      </c>
      <c r="E59" s="174" t="s">
        <v>593</v>
      </c>
    </row>
    <row r="60" spans="2:5" ht="15" hidden="1">
      <c r="B60" s="105" t="s">
        <v>594</v>
      </c>
      <c r="C60" s="175"/>
      <c r="E60" s="116"/>
    </row>
    <row r="61" spans="2:5" ht="15" hidden="1">
      <c r="B61" s="105" t="s">
        <v>595</v>
      </c>
      <c r="C61" s="175"/>
      <c r="E61" s="116"/>
    </row>
    <row r="62" spans="2:5" ht="15" hidden="1">
      <c r="B62" s="105" t="s">
        <v>596</v>
      </c>
      <c r="D62" s="81">
        <v>2726748</v>
      </c>
      <c r="E62" s="81">
        <v>5663256</v>
      </c>
    </row>
    <row r="63" spans="1:5" s="109" customFormat="1" ht="15.75" hidden="1">
      <c r="A63" s="89"/>
      <c r="B63" s="108"/>
      <c r="D63" s="92"/>
      <c r="E63" s="92"/>
    </row>
    <row r="64" spans="1:5" s="177" customFormat="1" ht="54.75" customHeight="1">
      <c r="A64" s="176" t="s">
        <v>597</v>
      </c>
      <c r="B64" s="286" t="s">
        <v>598</v>
      </c>
      <c r="C64" s="286"/>
      <c r="D64" s="286"/>
      <c r="E64" s="286"/>
    </row>
    <row r="65" spans="1:5" s="177" customFormat="1" ht="19.5" customHeight="1">
      <c r="A65" s="176"/>
      <c r="B65" s="178"/>
      <c r="D65" s="174" t="s">
        <v>599</v>
      </c>
      <c r="E65" s="174" t="s">
        <v>600</v>
      </c>
    </row>
    <row r="66" spans="1:5" s="181" customFormat="1" ht="36.75" customHeight="1">
      <c r="A66" s="179">
        <v>25</v>
      </c>
      <c r="B66" s="180" t="s">
        <v>601</v>
      </c>
      <c r="D66" s="182">
        <f>D67+D68</f>
        <v>140568624316</v>
      </c>
      <c r="E66" s="182">
        <f>SUM(E67:E69)</f>
        <v>121959433048</v>
      </c>
    </row>
    <row r="67" spans="1:5" s="185" customFormat="1" ht="15.75" customHeight="1">
      <c r="A67" s="183"/>
      <c r="B67" s="184" t="s">
        <v>602</v>
      </c>
      <c r="D67" s="186">
        <v>140568624316</v>
      </c>
      <c r="E67" s="186">
        <v>121959433048</v>
      </c>
    </row>
    <row r="68" spans="1:5" s="189" customFormat="1" ht="15.75" customHeight="1">
      <c r="A68" s="187"/>
      <c r="B68" s="188" t="s">
        <v>603</v>
      </c>
      <c r="D68" s="186"/>
      <c r="E68" s="186"/>
    </row>
    <row r="69" spans="1:5" s="185" customFormat="1" ht="15" hidden="1">
      <c r="A69" s="183"/>
      <c r="B69" s="184" t="s">
        <v>604</v>
      </c>
      <c r="D69" s="186">
        <v>0</v>
      </c>
      <c r="E69" s="186"/>
    </row>
    <row r="70" spans="1:5" s="185" customFormat="1" ht="15">
      <c r="A70" s="183"/>
      <c r="B70" s="184"/>
      <c r="D70" s="186"/>
      <c r="E70" s="186"/>
    </row>
    <row r="71" spans="1:5" s="181" customFormat="1" ht="19.5" customHeight="1">
      <c r="A71" s="179">
        <v>26</v>
      </c>
      <c r="B71" s="180" t="s">
        <v>605</v>
      </c>
      <c r="D71" s="182">
        <f>SUM(D72:D75)</f>
        <v>481893771</v>
      </c>
      <c r="E71" s="182">
        <f>SUM(E72:E75)</f>
        <v>1052670773</v>
      </c>
    </row>
    <row r="72" spans="1:5" s="185" customFormat="1" ht="15.75" customHeight="1">
      <c r="A72" s="183"/>
      <c r="B72" s="184" t="s">
        <v>606</v>
      </c>
      <c r="D72" s="186">
        <v>91303000</v>
      </c>
      <c r="E72" s="186"/>
    </row>
    <row r="73" spans="1:5" s="185" customFormat="1" ht="15.75" customHeight="1">
      <c r="A73" s="183"/>
      <c r="B73" s="184" t="s">
        <v>607</v>
      </c>
      <c r="D73" s="186"/>
      <c r="E73" s="186"/>
    </row>
    <row r="74" spans="1:5" s="185" customFormat="1" ht="15.75" customHeight="1">
      <c r="A74" s="183"/>
      <c r="B74" s="184" t="s">
        <v>608</v>
      </c>
      <c r="D74" s="186">
        <v>390590771</v>
      </c>
      <c r="E74" s="186">
        <v>1052670773</v>
      </c>
    </row>
    <row r="75" spans="1:5" s="185" customFormat="1" ht="15.75" customHeight="1">
      <c r="A75" s="183"/>
      <c r="B75" s="184" t="s">
        <v>609</v>
      </c>
      <c r="D75" s="186"/>
      <c r="E75" s="186"/>
    </row>
    <row r="76" spans="1:5" s="185" customFormat="1" ht="15">
      <c r="A76" s="183"/>
      <c r="B76" s="184"/>
      <c r="D76" s="186"/>
      <c r="E76" s="186"/>
    </row>
    <row r="77" spans="1:5" s="181" customFormat="1" ht="37.5" customHeight="1">
      <c r="A77" s="179">
        <v>27</v>
      </c>
      <c r="B77" s="180" t="s">
        <v>610</v>
      </c>
      <c r="D77" s="182">
        <f>D78+D79</f>
        <v>140086730545</v>
      </c>
      <c r="E77" s="182">
        <f>E78+E79</f>
        <v>120906762275</v>
      </c>
    </row>
    <row r="78" spans="1:5" s="185" customFormat="1" ht="15.75" customHeight="1">
      <c r="A78" s="183"/>
      <c r="B78" s="184" t="s">
        <v>611</v>
      </c>
      <c r="D78" s="186">
        <f>D67-D71</f>
        <v>140086730545</v>
      </c>
      <c r="E78" s="186">
        <f>E67-E71</f>
        <v>120906762275</v>
      </c>
    </row>
    <row r="79" spans="1:5" s="185" customFormat="1" ht="15.75" customHeight="1">
      <c r="A79" s="183"/>
      <c r="B79" s="184" t="s">
        <v>612</v>
      </c>
      <c r="D79" s="190">
        <f>D68</f>
        <v>0</v>
      </c>
      <c r="E79" s="190">
        <f>E68</f>
        <v>0</v>
      </c>
    </row>
    <row r="80" spans="1:5" s="185" customFormat="1" ht="15.75" customHeight="1">
      <c r="A80" s="183"/>
      <c r="B80" s="184"/>
      <c r="C80" s="191"/>
      <c r="D80" s="190"/>
      <c r="E80" s="186"/>
    </row>
    <row r="81" spans="1:5" s="181" customFormat="1" ht="19.5" customHeight="1">
      <c r="A81" s="179">
        <v>28</v>
      </c>
      <c r="B81" s="180" t="s">
        <v>613</v>
      </c>
      <c r="D81" s="182">
        <f>SUM(D82:D84)</f>
        <v>118458146489</v>
      </c>
      <c r="E81" s="182">
        <f>SUM(E82:E84)</f>
        <v>99388481875</v>
      </c>
    </row>
    <row r="82" spans="1:5" s="185" customFormat="1" ht="15.75" customHeight="1">
      <c r="A82" s="183"/>
      <c r="B82" s="184" t="s">
        <v>614</v>
      </c>
      <c r="D82" s="186">
        <v>118458146489</v>
      </c>
      <c r="E82" s="186">
        <v>99388481875</v>
      </c>
    </row>
    <row r="83" spans="1:5" s="185" customFormat="1" ht="15.75" customHeight="1" hidden="1">
      <c r="A83" s="183"/>
      <c r="B83" s="184" t="s">
        <v>615</v>
      </c>
      <c r="E83" s="186"/>
    </row>
    <row r="84" spans="1:5" s="185" customFormat="1" ht="15.75" customHeight="1">
      <c r="A84" s="183"/>
      <c r="B84" s="184" t="s">
        <v>616</v>
      </c>
      <c r="D84" s="186"/>
      <c r="E84" s="186"/>
    </row>
    <row r="85" spans="1:5" s="181" customFormat="1" ht="19.5" customHeight="1">
      <c r="A85" s="179">
        <v>29</v>
      </c>
      <c r="B85" s="180" t="s">
        <v>617</v>
      </c>
      <c r="D85" s="182">
        <f>SUM(D86:D93)</f>
        <v>1891947323</v>
      </c>
      <c r="E85" s="182">
        <f>SUM(E86:E93)</f>
        <v>1089070588</v>
      </c>
    </row>
    <row r="86" spans="1:5" s="185" customFormat="1" ht="15.75" customHeight="1">
      <c r="A86" s="183"/>
      <c r="B86" s="184" t="s">
        <v>618</v>
      </c>
      <c r="D86" s="186">
        <v>1785024399</v>
      </c>
      <c r="E86" s="186">
        <v>1089070588</v>
      </c>
    </row>
    <row r="87" spans="1:5" s="185" customFormat="1" ht="30">
      <c r="A87" s="183"/>
      <c r="B87" s="184" t="s">
        <v>619</v>
      </c>
      <c r="D87" s="186"/>
      <c r="E87" s="186"/>
    </row>
    <row r="88" spans="1:5" s="185" customFormat="1" ht="15.75" customHeight="1">
      <c r="A88" s="183"/>
      <c r="B88" s="184" t="s">
        <v>620</v>
      </c>
      <c r="D88" s="186"/>
      <c r="E88" s="186"/>
    </row>
    <row r="89" spans="1:5" s="185" customFormat="1" ht="15.75" customHeight="1">
      <c r="A89" s="183"/>
      <c r="B89" s="184" t="s">
        <v>621</v>
      </c>
      <c r="D89" s="186"/>
      <c r="E89" s="186"/>
    </row>
    <row r="90" spans="1:5" s="189" customFormat="1" ht="15.75" customHeight="1">
      <c r="A90" s="187"/>
      <c r="B90" s="188" t="s">
        <v>622</v>
      </c>
      <c r="D90" s="186"/>
      <c r="E90" s="186"/>
    </row>
    <row r="91" spans="1:4" s="185" customFormat="1" ht="15.75" customHeight="1">
      <c r="A91" s="183"/>
      <c r="B91" s="184" t="s">
        <v>623</v>
      </c>
      <c r="D91" s="186">
        <v>105377924</v>
      </c>
    </row>
    <row r="92" spans="1:5" s="185" customFormat="1" ht="15.75" customHeight="1">
      <c r="A92" s="183"/>
      <c r="B92" s="184" t="s">
        <v>624</v>
      </c>
      <c r="D92" s="186"/>
      <c r="E92" s="191"/>
    </row>
    <row r="93" spans="1:6" s="189" customFormat="1" ht="15.75" customHeight="1">
      <c r="A93" s="187"/>
      <c r="B93" s="188" t="s">
        <v>625</v>
      </c>
      <c r="D93" s="186">
        <v>1545000</v>
      </c>
      <c r="E93" s="191"/>
      <c r="F93" s="192"/>
    </row>
    <row r="94" ht="15.75" customHeight="1">
      <c r="D94" s="105"/>
    </row>
    <row r="95" spans="1:5" ht="15.75" hidden="1">
      <c r="A95" s="89" t="s">
        <v>344</v>
      </c>
      <c r="B95" s="108" t="s">
        <v>626</v>
      </c>
      <c r="D95" s="104">
        <f>D96+D102+D108</f>
        <v>5391913359</v>
      </c>
      <c r="E95" s="104">
        <f>E96+E102+E108</f>
        <v>6006902264</v>
      </c>
    </row>
    <row r="96" spans="2:5" ht="15" hidden="1">
      <c r="B96" s="101" t="s">
        <v>627</v>
      </c>
      <c r="D96" s="193">
        <f>SUM(D97:D101)</f>
        <v>3805777364</v>
      </c>
      <c r="E96" s="193">
        <f>SUM(E97:E101)</f>
        <v>4666854694</v>
      </c>
    </row>
    <row r="97" spans="2:5" ht="15" hidden="1">
      <c r="B97" s="184" t="s">
        <v>628</v>
      </c>
      <c r="D97" s="81">
        <v>118837301</v>
      </c>
      <c r="E97" s="81">
        <v>132951000</v>
      </c>
    </row>
    <row r="98" spans="2:5" ht="15" hidden="1">
      <c r="B98" s="184" t="s">
        <v>629</v>
      </c>
      <c r="D98" s="81">
        <v>336143788</v>
      </c>
      <c r="E98" s="81">
        <v>164000726</v>
      </c>
    </row>
    <row r="99" spans="2:5" ht="15" hidden="1">
      <c r="B99" s="184" t="s">
        <v>630</v>
      </c>
      <c r="D99" s="81">
        <v>354696745</v>
      </c>
      <c r="E99" s="81">
        <v>377961904</v>
      </c>
    </row>
    <row r="100" spans="2:5" ht="15" hidden="1">
      <c r="B100" s="184" t="s">
        <v>631</v>
      </c>
      <c r="D100" s="81">
        <v>2844249601</v>
      </c>
      <c r="E100" s="81">
        <v>1581672197</v>
      </c>
    </row>
    <row r="101" spans="2:5" ht="15" hidden="1">
      <c r="B101" s="184" t="s">
        <v>632</v>
      </c>
      <c r="D101" s="81">
        <v>151849929</v>
      </c>
      <c r="E101" s="81">
        <v>2410268867</v>
      </c>
    </row>
    <row r="102" spans="2:5" ht="15" hidden="1">
      <c r="B102" s="101" t="s">
        <v>633</v>
      </c>
      <c r="D102" s="193">
        <f>SUM(D103:D107)</f>
        <v>1219197975</v>
      </c>
      <c r="E102" s="193">
        <f>SUM(E103:E107)</f>
        <v>883335440</v>
      </c>
    </row>
    <row r="103" spans="2:5" ht="15" hidden="1">
      <c r="B103" s="184" t="s">
        <v>628</v>
      </c>
      <c r="E103" s="81">
        <v>84760458</v>
      </c>
    </row>
    <row r="104" spans="2:5" ht="15" hidden="1">
      <c r="B104" s="184" t="s">
        <v>629</v>
      </c>
      <c r="D104" s="81">
        <v>318614222</v>
      </c>
      <c r="E104" s="81">
        <v>178010076</v>
      </c>
    </row>
    <row r="105" ht="15" hidden="1">
      <c r="B105" s="184" t="s">
        <v>630</v>
      </c>
    </row>
    <row r="106" spans="2:5" ht="15" hidden="1">
      <c r="B106" s="184" t="s">
        <v>631</v>
      </c>
      <c r="D106" s="81">
        <v>128057969</v>
      </c>
      <c r="E106" s="81">
        <v>527152002</v>
      </c>
    </row>
    <row r="107" spans="2:5" ht="15" hidden="1">
      <c r="B107" s="184" t="s">
        <v>632</v>
      </c>
      <c r="D107" s="81">
        <v>772525784</v>
      </c>
      <c r="E107" s="81">
        <v>93412904</v>
      </c>
    </row>
    <row r="108" spans="2:5" ht="15" hidden="1">
      <c r="B108" s="101" t="s">
        <v>634</v>
      </c>
      <c r="D108" s="193">
        <f>SUM(D109:D113)</f>
        <v>366938020</v>
      </c>
      <c r="E108" s="193">
        <f>SUM(E109:E113)</f>
        <v>456712130</v>
      </c>
    </row>
    <row r="109" ht="15" hidden="1">
      <c r="B109" s="184" t="s">
        <v>628</v>
      </c>
    </row>
    <row r="110" spans="2:5" ht="15" hidden="1">
      <c r="B110" s="184" t="s">
        <v>629</v>
      </c>
      <c r="D110" s="81">
        <v>125301608</v>
      </c>
      <c r="E110" s="81">
        <v>231593379</v>
      </c>
    </row>
    <row r="111" ht="15" hidden="1">
      <c r="B111" s="184" t="s">
        <v>630</v>
      </c>
    </row>
    <row r="112" spans="2:5" ht="15" hidden="1">
      <c r="B112" s="184" t="s">
        <v>631</v>
      </c>
      <c r="D112" s="81">
        <v>79806195</v>
      </c>
      <c r="E112" s="81">
        <v>80004506</v>
      </c>
    </row>
    <row r="113" spans="2:5" ht="15" hidden="1">
      <c r="B113" s="184" t="s">
        <v>632</v>
      </c>
      <c r="D113" s="81">
        <v>161830217</v>
      </c>
      <c r="E113" s="81">
        <v>145114245</v>
      </c>
    </row>
    <row r="114" ht="15" hidden="1"/>
    <row r="115" spans="1:5" ht="15.75" hidden="1">
      <c r="A115" s="89" t="s">
        <v>349</v>
      </c>
      <c r="B115" s="108" t="s">
        <v>635</v>
      </c>
      <c r="D115" s="104">
        <f>D116+D123+D130</f>
        <v>7193132125</v>
      </c>
      <c r="E115" s="104">
        <f>E116+E123+E130</f>
        <v>4585089850</v>
      </c>
    </row>
    <row r="116" spans="2:5" ht="15" hidden="1">
      <c r="B116" s="101" t="s">
        <v>627</v>
      </c>
      <c r="D116" s="193">
        <f>SUM(D117:D122)</f>
        <v>6836948662</v>
      </c>
      <c r="E116" s="193">
        <f>SUM(E117:E122)</f>
        <v>4354356493</v>
      </c>
    </row>
    <row r="117" spans="2:5" ht="15" hidden="1">
      <c r="B117" s="184" t="s">
        <v>628</v>
      </c>
      <c r="D117" s="81">
        <v>134387344</v>
      </c>
      <c r="E117" s="81">
        <v>121554533</v>
      </c>
    </row>
    <row r="118" spans="2:5" ht="15" hidden="1">
      <c r="B118" s="184" t="s">
        <v>629</v>
      </c>
      <c r="D118" s="81">
        <v>4589928939</v>
      </c>
      <c r="E118" s="81">
        <v>2472286682</v>
      </c>
    </row>
    <row r="119" spans="2:5" ht="15" hidden="1">
      <c r="B119" s="184" t="s">
        <v>630</v>
      </c>
      <c r="D119" s="81">
        <v>136134286</v>
      </c>
      <c r="E119" s="81">
        <v>103385612</v>
      </c>
    </row>
    <row r="120" spans="2:5" ht="15" hidden="1">
      <c r="B120" s="184" t="s">
        <v>636</v>
      </c>
      <c r="D120" s="81">
        <v>322000000</v>
      </c>
      <c r="E120" s="81">
        <v>122174500</v>
      </c>
    </row>
    <row r="121" spans="2:5" ht="15" hidden="1">
      <c r="B121" s="184" t="s">
        <v>631</v>
      </c>
      <c r="D121" s="81">
        <v>1162147235</v>
      </c>
      <c r="E121" s="81">
        <v>283158788</v>
      </c>
    </row>
    <row r="122" spans="2:5" ht="15" hidden="1">
      <c r="B122" s="184" t="s">
        <v>632</v>
      </c>
      <c r="D122" s="81">
        <v>492350858</v>
      </c>
      <c r="E122" s="81">
        <v>1251796378</v>
      </c>
    </row>
    <row r="123" spans="2:5" ht="15" hidden="1">
      <c r="B123" s="101" t="s">
        <v>633</v>
      </c>
      <c r="D123" s="193">
        <f>SUM(D124:D129)</f>
        <v>283515486</v>
      </c>
      <c r="E123" s="193">
        <f>SUM(E124:E129)</f>
        <v>110338944</v>
      </c>
    </row>
    <row r="124" ht="15" hidden="1">
      <c r="B124" s="184" t="s">
        <v>628</v>
      </c>
    </row>
    <row r="125" spans="2:5" ht="15" hidden="1">
      <c r="B125" s="184" t="s">
        <v>629</v>
      </c>
      <c r="D125" s="81">
        <v>163206339</v>
      </c>
      <c r="E125" s="81">
        <v>53202111</v>
      </c>
    </row>
    <row r="126" spans="2:5" ht="15" hidden="1">
      <c r="B126" s="184" t="s">
        <v>630</v>
      </c>
      <c r="D126" s="81">
        <v>10015627</v>
      </c>
      <c r="E126" s="81">
        <v>1299000</v>
      </c>
    </row>
    <row r="127" ht="15" hidden="1">
      <c r="B127" s="184" t="s">
        <v>636</v>
      </c>
    </row>
    <row r="128" spans="2:5" ht="15" hidden="1">
      <c r="B128" s="184" t="s">
        <v>631</v>
      </c>
      <c r="D128" s="81">
        <v>24310028</v>
      </c>
      <c r="E128" s="81">
        <v>19140205</v>
      </c>
    </row>
    <row r="129" spans="2:5" ht="15" hidden="1">
      <c r="B129" s="184" t="s">
        <v>632</v>
      </c>
      <c r="D129" s="81">
        <v>85983492</v>
      </c>
      <c r="E129" s="81">
        <v>36697628</v>
      </c>
    </row>
    <row r="130" spans="2:5" ht="15" hidden="1">
      <c r="B130" s="101" t="s">
        <v>634</v>
      </c>
      <c r="D130" s="193">
        <f>SUM(D131:D136)</f>
        <v>72667977</v>
      </c>
      <c r="E130" s="193">
        <f>SUM(E131:E136)</f>
        <v>120394413</v>
      </c>
    </row>
    <row r="131" ht="15" hidden="1">
      <c r="B131" s="184" t="s">
        <v>628</v>
      </c>
    </row>
    <row r="132" spans="2:5" ht="15" hidden="1">
      <c r="B132" s="184" t="s">
        <v>629</v>
      </c>
      <c r="D132" s="81">
        <v>48239919</v>
      </c>
      <c r="E132" s="81">
        <v>86118979</v>
      </c>
    </row>
    <row r="133" spans="2:4" ht="15" hidden="1">
      <c r="B133" s="184" t="s">
        <v>630</v>
      </c>
      <c r="D133" s="81">
        <v>2555532</v>
      </c>
    </row>
    <row r="134" ht="15" hidden="1">
      <c r="B134" s="184" t="s">
        <v>636</v>
      </c>
    </row>
    <row r="135" spans="2:5" ht="15" hidden="1">
      <c r="B135" s="184" t="s">
        <v>631</v>
      </c>
      <c r="D135" s="81">
        <v>21872526</v>
      </c>
      <c r="E135" s="81">
        <v>28224828</v>
      </c>
    </row>
    <row r="136" spans="2:5" ht="15" hidden="1">
      <c r="B136" s="184" t="s">
        <v>632</v>
      </c>
      <c r="E136" s="81">
        <v>6050606</v>
      </c>
    </row>
    <row r="137" ht="15" hidden="1"/>
    <row r="138" spans="1:5" s="109" customFormat="1" ht="15.75" hidden="1">
      <c r="A138" s="89" t="s">
        <v>353</v>
      </c>
      <c r="B138" s="108" t="s">
        <v>637</v>
      </c>
      <c r="C138" s="108"/>
      <c r="D138" s="104">
        <f>SUM(D139:D141)</f>
        <v>0</v>
      </c>
      <c r="E138" s="104">
        <f>SUM(E139:E141)</f>
        <v>0</v>
      </c>
    </row>
    <row r="139" ht="15" hidden="1">
      <c r="B139" s="105" t="s">
        <v>638</v>
      </c>
    </row>
    <row r="140" ht="15" hidden="1">
      <c r="B140" s="105" t="s">
        <v>639</v>
      </c>
    </row>
    <row r="141" ht="15" hidden="1">
      <c r="B141" s="105" t="s">
        <v>640</v>
      </c>
    </row>
    <row r="142" ht="15" hidden="1"/>
    <row r="143" spans="1:5" ht="15.75" hidden="1">
      <c r="A143" s="89" t="s">
        <v>358</v>
      </c>
      <c r="B143" s="108" t="s">
        <v>641</v>
      </c>
      <c r="D143" s="104">
        <f>SUM(D144:D146)</f>
        <v>0</v>
      </c>
      <c r="E143" s="104">
        <f>SUM(E144:E146)</f>
        <v>0</v>
      </c>
    </row>
    <row r="144" ht="15" hidden="1">
      <c r="B144" s="105" t="s">
        <v>638</v>
      </c>
    </row>
    <row r="145" ht="15" hidden="1">
      <c r="B145" s="105" t="s">
        <v>639</v>
      </c>
    </row>
    <row r="146" ht="15" hidden="1">
      <c r="B146" s="105" t="s">
        <v>640</v>
      </c>
    </row>
  </sheetData>
  <sheetProtection/>
  <mergeCells count="1">
    <mergeCell ref="B64:E64"/>
  </mergeCells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D1">
      <selection activeCell="I10" sqref="I10"/>
    </sheetView>
  </sheetViews>
  <sheetFormatPr defaultColWidth="16.00390625" defaultRowHeight="12"/>
  <cols>
    <col min="1" max="1" width="16.00390625" style="105" customWidth="1"/>
    <col min="2" max="3" width="16.00390625" style="106" customWidth="1"/>
    <col min="4" max="5" width="16.00390625" style="194" customWidth="1"/>
    <col min="6" max="6" width="15.57421875" style="194" customWidth="1"/>
    <col min="7" max="8" width="16.00390625" style="194" customWidth="1"/>
    <col min="9" max="16384" width="16.00390625" style="106" customWidth="1"/>
  </cols>
  <sheetData>
    <row r="1" ht="15">
      <c r="A1" s="105" t="s">
        <v>642</v>
      </c>
    </row>
    <row r="2" ht="15">
      <c r="A2" s="105" t="s">
        <v>643</v>
      </c>
    </row>
    <row r="4" spans="1:8" s="197" customFormat="1" ht="85.5" customHeight="1">
      <c r="A4" s="119" t="s">
        <v>644</v>
      </c>
      <c r="B4" s="195" t="s">
        <v>645</v>
      </c>
      <c r="C4" s="195" t="s">
        <v>646</v>
      </c>
      <c r="D4" s="196" t="s">
        <v>647</v>
      </c>
      <c r="E4" s="196" t="s">
        <v>648</v>
      </c>
      <c r="F4" s="196" t="s">
        <v>649</v>
      </c>
      <c r="G4" s="196" t="s">
        <v>650</v>
      </c>
      <c r="H4" s="196" t="s">
        <v>451</v>
      </c>
    </row>
    <row r="5" spans="1:8" s="168" customFormat="1" ht="15">
      <c r="A5" s="198" t="s">
        <v>651</v>
      </c>
      <c r="B5" s="199">
        <v>1</v>
      </c>
      <c r="C5" s="199"/>
      <c r="D5" s="200">
        <v>2</v>
      </c>
      <c r="E5" s="200">
        <v>3</v>
      </c>
      <c r="F5" s="200">
        <v>4</v>
      </c>
      <c r="G5" s="200">
        <v>5</v>
      </c>
      <c r="H5" s="200">
        <v>6</v>
      </c>
    </row>
    <row r="6" spans="1:9" s="109" customFormat="1" ht="15.75">
      <c r="A6" s="201" t="s">
        <v>652</v>
      </c>
      <c r="B6" s="202">
        <v>82125000000</v>
      </c>
      <c r="C6" s="203">
        <v>22721250000</v>
      </c>
      <c r="D6" s="204">
        <v>3656202300</v>
      </c>
      <c r="E6" s="204">
        <v>66890902130</v>
      </c>
      <c r="F6" s="204">
        <v>7456561543</v>
      </c>
      <c r="G6" s="204">
        <v>1995170798</v>
      </c>
      <c r="H6" s="244">
        <f>SUM(B6:G6)</f>
        <v>184845086771</v>
      </c>
      <c r="I6" s="245"/>
    </row>
    <row r="7" spans="1:9" ht="15">
      <c r="A7" s="205" t="s">
        <v>653</v>
      </c>
      <c r="B7" s="206"/>
      <c r="C7" s="206"/>
      <c r="D7" s="207"/>
      <c r="E7" s="207"/>
      <c r="F7" s="207"/>
      <c r="G7" s="207"/>
      <c r="H7" s="244">
        <f aca="true" t="shared" si="0" ref="H7:H20">SUM(B7:G7)</f>
        <v>0</v>
      </c>
      <c r="I7" s="246"/>
    </row>
    <row r="8" spans="1:9" ht="15">
      <c r="A8" s="205" t="s">
        <v>654</v>
      </c>
      <c r="B8" s="208"/>
      <c r="C8" s="208"/>
      <c r="D8" s="207"/>
      <c r="E8" s="207"/>
      <c r="F8" s="207"/>
      <c r="G8" s="207">
        <f>23791450748+1416687499</f>
        <v>25208138247</v>
      </c>
      <c r="H8" s="244">
        <f t="shared" si="0"/>
        <v>25208138247</v>
      </c>
      <c r="I8" s="246"/>
    </row>
    <row r="9" spans="1:9" ht="15">
      <c r="A9" s="205" t="s">
        <v>655</v>
      </c>
      <c r="B9" s="208"/>
      <c r="C9" s="208"/>
      <c r="D9" s="207"/>
      <c r="E9" s="207"/>
      <c r="F9" s="207"/>
      <c r="G9" s="207"/>
      <c r="H9" s="244">
        <f t="shared" si="0"/>
        <v>0</v>
      </c>
      <c r="I9" s="246"/>
    </row>
    <row r="10" spans="1:9" ht="15">
      <c r="A10" s="205" t="s">
        <v>656</v>
      </c>
      <c r="B10" s="208"/>
      <c r="C10" s="208"/>
      <c r="D10" s="207"/>
      <c r="E10" s="207">
        <f>9093556748-30787500</f>
        <v>9062769248</v>
      </c>
      <c r="F10" s="207">
        <v>1189572000</v>
      </c>
      <c r="G10" s="243">
        <v>-11472700748</v>
      </c>
      <c r="H10" s="244">
        <f t="shared" si="0"/>
        <v>-1220359500</v>
      </c>
      <c r="I10" s="246"/>
    </row>
    <row r="11" spans="1:9" ht="15">
      <c r="A11" s="205" t="s">
        <v>657</v>
      </c>
      <c r="B11" s="208"/>
      <c r="C11" s="208"/>
      <c r="D11" s="207"/>
      <c r="E11" s="207"/>
      <c r="F11" s="207"/>
      <c r="G11" s="243">
        <v>-12318750000</v>
      </c>
      <c r="H11" s="244">
        <f t="shared" si="0"/>
        <v>-12318750000</v>
      </c>
      <c r="I11" s="246"/>
    </row>
    <row r="12" spans="1:9" ht="15">
      <c r="A12" s="205" t="s">
        <v>514</v>
      </c>
      <c r="B12" s="208"/>
      <c r="C12" s="208"/>
      <c r="D12" s="207"/>
      <c r="E12" s="207"/>
      <c r="F12" s="207"/>
      <c r="G12" s="207"/>
      <c r="H12" s="244">
        <f t="shared" si="0"/>
        <v>0</v>
      </c>
      <c r="I12" s="246"/>
    </row>
    <row r="13" spans="1:9" s="109" customFormat="1" ht="15.75">
      <c r="A13" s="209" t="s">
        <v>658</v>
      </c>
      <c r="B13" s="210">
        <f aca="true" t="shared" si="1" ref="B13:G13">SUM(B6:B12)</f>
        <v>82125000000</v>
      </c>
      <c r="C13" s="210">
        <f t="shared" si="1"/>
        <v>22721250000</v>
      </c>
      <c r="D13" s="211">
        <f t="shared" si="1"/>
        <v>3656202300</v>
      </c>
      <c r="E13" s="211">
        <f t="shared" si="1"/>
        <v>75953671378</v>
      </c>
      <c r="F13" s="211">
        <f t="shared" si="1"/>
        <v>8646133543</v>
      </c>
      <c r="G13" s="211">
        <f t="shared" si="1"/>
        <v>3411858297</v>
      </c>
      <c r="H13" s="244">
        <f t="shared" si="0"/>
        <v>196514115518</v>
      </c>
      <c r="I13" s="245"/>
    </row>
    <row r="14" spans="1:9" ht="15">
      <c r="A14" s="205" t="s">
        <v>659</v>
      </c>
      <c r="B14" s="206"/>
      <c r="C14" s="206"/>
      <c r="D14" s="207"/>
      <c r="E14" s="207"/>
      <c r="F14" s="207"/>
      <c r="G14" s="207"/>
      <c r="H14" s="244">
        <f t="shared" si="0"/>
        <v>0</v>
      </c>
      <c r="I14" s="246"/>
    </row>
    <row r="15" spans="1:9" ht="15">
      <c r="A15" s="205" t="s">
        <v>660</v>
      </c>
      <c r="B15" s="208"/>
      <c r="C15" s="208"/>
      <c r="D15" s="207"/>
      <c r="E15" s="207"/>
      <c r="F15" s="207"/>
      <c r="G15" s="207">
        <v>8216935104</v>
      </c>
      <c r="H15" s="244">
        <f t="shared" si="0"/>
        <v>8216935104</v>
      </c>
      <c r="I15" s="246"/>
    </row>
    <row r="16" spans="1:9" ht="15">
      <c r="A16" s="205" t="s">
        <v>655</v>
      </c>
      <c r="B16" s="208"/>
      <c r="C16" s="208"/>
      <c r="D16" s="207"/>
      <c r="E16" s="207"/>
      <c r="F16" s="207"/>
      <c r="G16" s="207"/>
      <c r="H16" s="244">
        <f t="shared" si="0"/>
        <v>0</v>
      </c>
      <c r="I16" s="246"/>
    </row>
    <row r="17" spans="1:9" ht="15">
      <c r="A17" s="205" t="s">
        <v>657</v>
      </c>
      <c r="B17" s="208"/>
      <c r="C17" s="208"/>
      <c r="D17" s="207"/>
      <c r="E17" s="207"/>
      <c r="F17" s="207"/>
      <c r="G17" s="207"/>
      <c r="H17" s="244">
        <f t="shared" si="0"/>
        <v>0</v>
      </c>
      <c r="I17" s="246"/>
    </row>
    <row r="18" spans="1:9" ht="15">
      <c r="A18" s="205" t="s">
        <v>661</v>
      </c>
      <c r="B18" s="208"/>
      <c r="C18" s="208"/>
      <c r="D18" s="207"/>
      <c r="E18" s="207"/>
      <c r="F18" s="207"/>
      <c r="G18" s="207"/>
      <c r="H18" s="244">
        <f t="shared" si="0"/>
        <v>0</v>
      </c>
      <c r="I18" s="246"/>
    </row>
    <row r="19" spans="1:9" ht="15">
      <c r="A19" s="205" t="s">
        <v>514</v>
      </c>
      <c r="B19" s="208"/>
      <c r="C19" s="208"/>
      <c r="D19" s="207"/>
      <c r="E19" s="207"/>
      <c r="F19" s="207"/>
      <c r="G19" s="207"/>
      <c r="H19" s="244">
        <f t="shared" si="0"/>
        <v>0</v>
      </c>
      <c r="I19" s="246"/>
    </row>
    <row r="20" spans="1:9" s="109" customFormat="1" ht="15.75">
      <c r="A20" s="209" t="s">
        <v>662</v>
      </c>
      <c r="B20" s="210">
        <f aca="true" t="shared" si="2" ref="B20:G20">SUM(B13:B19)</f>
        <v>82125000000</v>
      </c>
      <c r="C20" s="210">
        <f t="shared" si="2"/>
        <v>22721250000</v>
      </c>
      <c r="D20" s="210">
        <f t="shared" si="2"/>
        <v>3656202300</v>
      </c>
      <c r="E20" s="210">
        <f t="shared" si="2"/>
        <v>75953671378</v>
      </c>
      <c r="F20" s="210">
        <f t="shared" si="2"/>
        <v>8646133543</v>
      </c>
      <c r="G20" s="210">
        <f t="shared" si="2"/>
        <v>11628793401</v>
      </c>
      <c r="H20" s="244">
        <f t="shared" si="0"/>
        <v>204731050622</v>
      </c>
      <c r="I20" s="247">
        <f>SUM(H13:H19)</f>
        <v>204731050622</v>
      </c>
    </row>
    <row r="21" spans="1:9" ht="15">
      <c r="A21" s="212"/>
      <c r="B21" s="213"/>
      <c r="C21" s="213"/>
      <c r="D21" s="214"/>
      <c r="E21" s="214"/>
      <c r="F21" s="214"/>
      <c r="G21" s="214"/>
      <c r="H21" s="248"/>
      <c r="I21" s="246"/>
    </row>
    <row r="22" spans="2:3" ht="15.75">
      <c r="B22" s="215"/>
      <c r="C22" s="216"/>
    </row>
  </sheetData>
  <sheetProtection/>
  <printOptions/>
  <pageMargins left="0.2" right="0.2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22">
      <selection activeCell="B53" sqref="B53"/>
    </sheetView>
  </sheetViews>
  <sheetFormatPr defaultColWidth="9.140625" defaultRowHeight="12"/>
  <cols>
    <col min="1" max="1" width="5.57421875" style="183" customWidth="1"/>
    <col min="2" max="2" width="46.57421875" style="184" customWidth="1"/>
    <col min="3" max="3" width="22.8515625" style="191" customWidth="1"/>
    <col min="4" max="4" width="20.140625" style="220" customWidth="1"/>
    <col min="5" max="5" width="12.28125" style="185" customWidth="1"/>
    <col min="6" max="16384" width="9.140625" style="185" customWidth="1"/>
  </cols>
  <sheetData>
    <row r="1" spans="1:4" s="181" customFormat="1" ht="15.75" customHeight="1">
      <c r="A1" s="179">
        <v>30</v>
      </c>
      <c r="B1" s="180" t="s">
        <v>663</v>
      </c>
      <c r="C1" s="217">
        <f>SUM(C2:C10)</f>
        <v>23003110</v>
      </c>
      <c r="D1" s="218">
        <f>SUM(D2:D10)</f>
        <v>15008034</v>
      </c>
    </row>
    <row r="2" spans="2:4" ht="15.75" customHeight="1">
      <c r="B2" s="184" t="s">
        <v>664</v>
      </c>
      <c r="C2" s="219">
        <v>4090500</v>
      </c>
      <c r="D2" s="219">
        <v>15008034</v>
      </c>
    </row>
    <row r="3" spans="2:4" ht="15" customHeight="1" hidden="1">
      <c r="B3" s="184" t="s">
        <v>665</v>
      </c>
      <c r="C3" s="219"/>
      <c r="D3" s="191"/>
    </row>
    <row r="4" spans="2:4" ht="15" customHeight="1" hidden="1">
      <c r="B4" s="184" t="s">
        <v>666</v>
      </c>
      <c r="C4" s="219"/>
      <c r="D4" s="191"/>
    </row>
    <row r="5" spans="2:4" ht="15" customHeight="1" hidden="1">
      <c r="B5" s="184" t="s">
        <v>667</v>
      </c>
      <c r="C5" s="219"/>
      <c r="D5" s="191"/>
    </row>
    <row r="6" spans="2:3" ht="15" customHeight="1" hidden="1">
      <c r="B6" s="184" t="s">
        <v>668</v>
      </c>
      <c r="C6" s="219"/>
    </row>
    <row r="7" spans="2:4" ht="15.75" customHeight="1">
      <c r="B7" s="184" t="s">
        <v>669</v>
      </c>
      <c r="C7" s="221"/>
      <c r="D7" s="191"/>
    </row>
    <row r="8" spans="2:4" ht="15.75" customHeight="1">
      <c r="B8" s="184" t="s">
        <v>670</v>
      </c>
      <c r="C8" s="219"/>
      <c r="D8" s="191"/>
    </row>
    <row r="9" spans="2:4" ht="15" customHeight="1" hidden="1">
      <c r="B9" s="184" t="s">
        <v>671</v>
      </c>
      <c r="C9" s="219"/>
      <c r="D9" s="191"/>
    </row>
    <row r="10" spans="2:4" ht="15.75" customHeight="1">
      <c r="B10" s="184" t="s">
        <v>672</v>
      </c>
      <c r="C10" s="221">
        <v>18912610</v>
      </c>
      <c r="D10" s="191"/>
    </row>
    <row r="11" spans="3:4" ht="15.75" customHeight="1">
      <c r="C11" s="219"/>
      <c r="D11" s="191"/>
    </row>
    <row r="12" spans="1:4" s="225" customFormat="1" ht="31.5">
      <c r="A12" s="222">
        <v>31</v>
      </c>
      <c r="B12" s="223" t="s">
        <v>673</v>
      </c>
      <c r="C12" s="224">
        <f>C13</f>
        <v>530869741</v>
      </c>
      <c r="D12" s="224">
        <f>D13</f>
        <v>564789</v>
      </c>
    </row>
    <row r="13" spans="2:4" ht="30">
      <c r="B13" s="184" t="s">
        <v>674</v>
      </c>
      <c r="C13" s="186">
        <v>530869741</v>
      </c>
      <c r="D13" s="186">
        <v>564789</v>
      </c>
    </row>
    <row r="14" spans="2:4" ht="45" hidden="1">
      <c r="B14" s="184" t="s">
        <v>675</v>
      </c>
      <c r="C14" s="220"/>
      <c r="D14" s="191"/>
    </row>
    <row r="15" spans="2:4" ht="15.75" customHeight="1">
      <c r="B15" s="184" t="s">
        <v>676</v>
      </c>
      <c r="D15" s="191"/>
    </row>
    <row r="16" spans="3:5" ht="15.75" customHeight="1">
      <c r="C16" s="220"/>
      <c r="D16" s="185"/>
      <c r="E16" s="191"/>
    </row>
    <row r="17" spans="1:4" s="181" customFormat="1" ht="15.75" customHeight="1">
      <c r="A17" s="179">
        <v>32</v>
      </c>
      <c r="B17" s="180" t="s">
        <v>677</v>
      </c>
      <c r="C17" s="226">
        <f>SUM(C18:C19)</f>
        <v>0</v>
      </c>
      <c r="D17" s="226">
        <f>SUM(D18:D19)</f>
        <v>585418158</v>
      </c>
    </row>
    <row r="18" spans="1:4" s="189" customFormat="1" ht="39" customHeight="1">
      <c r="A18" s="187"/>
      <c r="B18" s="188" t="s">
        <v>678</v>
      </c>
      <c r="C18" s="227"/>
      <c r="D18" s="227"/>
    </row>
    <row r="19" spans="2:4" ht="30">
      <c r="B19" s="184" t="s">
        <v>679</v>
      </c>
      <c r="C19" s="186"/>
      <c r="D19" s="228">
        <v>585418158</v>
      </c>
    </row>
    <row r="20" ht="15.75" customHeight="1"/>
    <row r="21" spans="1:4" s="181" customFormat="1" ht="15.75" customHeight="1">
      <c r="A21" s="179">
        <v>33</v>
      </c>
      <c r="B21" s="180" t="s">
        <v>680</v>
      </c>
      <c r="C21" s="218">
        <f>SUM(C22:C26)</f>
        <v>148457313132</v>
      </c>
      <c r="D21" s="218">
        <f>SUM(D22:D26)</f>
        <v>131012225001</v>
      </c>
    </row>
    <row r="22" spans="2:4" ht="15.75" customHeight="1">
      <c r="B22" s="184" t="s">
        <v>628</v>
      </c>
      <c r="C22" s="191">
        <v>103469248975</v>
      </c>
      <c r="D22" s="191">
        <v>91885257576</v>
      </c>
    </row>
    <row r="23" spans="2:4" ht="15.75" customHeight="1">
      <c r="B23" s="184" t="s">
        <v>629</v>
      </c>
      <c r="C23" s="191">
        <v>24865877675</v>
      </c>
      <c r="D23" s="191">
        <v>21298680880</v>
      </c>
    </row>
    <row r="24" spans="2:4" ht="15.75" customHeight="1">
      <c r="B24" s="184" t="s">
        <v>630</v>
      </c>
      <c r="C24" s="191">
        <v>3765203901</v>
      </c>
      <c r="D24" s="191">
        <v>3264980467</v>
      </c>
    </row>
    <row r="25" spans="2:4" ht="15.75" customHeight="1">
      <c r="B25" s="184" t="s">
        <v>631</v>
      </c>
      <c r="C25" s="191">
        <v>5947597340</v>
      </c>
      <c r="D25" s="191">
        <v>3350911660</v>
      </c>
    </row>
    <row r="26" spans="2:4" ht="15.75" customHeight="1">
      <c r="B26" s="184" t="s">
        <v>632</v>
      </c>
      <c r="C26" s="191">
        <v>10409385241</v>
      </c>
      <c r="D26" s="191">
        <v>11212394418</v>
      </c>
    </row>
    <row r="27" spans="1:4" s="177" customFormat="1" ht="15.75" customHeight="1" hidden="1">
      <c r="A27" s="176" t="s">
        <v>681</v>
      </c>
      <c r="B27" s="291" t="s">
        <v>682</v>
      </c>
      <c r="C27" s="291"/>
      <c r="D27" s="291"/>
    </row>
    <row r="28" spans="1:4" s="177" customFormat="1" ht="15.75" customHeight="1" hidden="1">
      <c r="A28" s="176"/>
      <c r="B28" s="229"/>
      <c r="C28" s="229"/>
      <c r="D28" s="229"/>
    </row>
    <row r="29" spans="1:4" s="109" customFormat="1" ht="15.75" customHeight="1" hidden="1">
      <c r="A29" s="230">
        <v>34</v>
      </c>
      <c r="B29" s="231" t="s">
        <v>683</v>
      </c>
      <c r="C29" s="179" t="s">
        <v>592</v>
      </c>
      <c r="D29" s="179" t="s">
        <v>593</v>
      </c>
    </row>
    <row r="30" spans="1:4" s="106" customFormat="1" ht="15.75" customHeight="1" hidden="1">
      <c r="A30" s="232" t="s">
        <v>543</v>
      </c>
      <c r="B30" s="233" t="s">
        <v>684</v>
      </c>
      <c r="C30" s="172"/>
      <c r="D30" s="172"/>
    </row>
    <row r="31" spans="1:4" s="167" customFormat="1" ht="15.75" customHeight="1" hidden="1">
      <c r="A31" s="234"/>
      <c r="B31" s="235" t="s">
        <v>685</v>
      </c>
      <c r="C31" s="236"/>
      <c r="D31" s="236"/>
    </row>
    <row r="32" spans="1:4" s="167" customFormat="1" ht="15.75" customHeight="1" hidden="1">
      <c r="A32" s="234"/>
      <c r="B32" s="235" t="s">
        <v>686</v>
      </c>
      <c r="C32" s="236"/>
      <c r="D32" s="236"/>
    </row>
    <row r="33" spans="1:4" s="106" customFormat="1" ht="15.75" customHeight="1" hidden="1">
      <c r="A33" s="232" t="s">
        <v>548</v>
      </c>
      <c r="B33" s="233" t="s">
        <v>687</v>
      </c>
      <c r="C33" s="172"/>
      <c r="D33" s="172"/>
    </row>
    <row r="34" spans="1:4" s="167" customFormat="1" ht="15.75" customHeight="1" hidden="1">
      <c r="A34" s="234"/>
      <c r="B34" s="235" t="s">
        <v>688</v>
      </c>
      <c r="C34" s="236"/>
      <c r="D34" s="236"/>
    </row>
    <row r="35" spans="1:4" s="167" customFormat="1" ht="15.75" customHeight="1" hidden="1">
      <c r="A35" s="234"/>
      <c r="B35" s="235" t="s">
        <v>689</v>
      </c>
      <c r="C35" s="236"/>
      <c r="D35" s="236"/>
    </row>
    <row r="36" spans="1:4" s="167" customFormat="1" ht="15.75" customHeight="1" hidden="1">
      <c r="A36" s="234"/>
      <c r="B36" s="235" t="s">
        <v>690</v>
      </c>
      <c r="C36" s="236"/>
      <c r="D36" s="236"/>
    </row>
    <row r="37" spans="1:4" s="167" customFormat="1" ht="15.75" customHeight="1" hidden="1">
      <c r="A37" s="234"/>
      <c r="B37" s="235" t="s">
        <v>691</v>
      </c>
      <c r="C37" s="236"/>
      <c r="D37" s="236"/>
    </row>
    <row r="38" spans="1:4" s="106" customFormat="1" ht="15.75" customHeight="1" hidden="1">
      <c r="A38" s="232" t="s">
        <v>559</v>
      </c>
      <c r="B38" s="233" t="s">
        <v>692</v>
      </c>
      <c r="C38" s="172"/>
      <c r="D38" s="172"/>
    </row>
    <row r="39" spans="1:4" s="106" customFormat="1" ht="15.75" customHeight="1">
      <c r="A39" s="232"/>
      <c r="B39" s="233"/>
      <c r="C39" s="172"/>
      <c r="D39" s="172"/>
    </row>
    <row r="40" spans="1:4" s="238" customFormat="1" ht="15.75" customHeight="1">
      <c r="A40" s="237" t="s">
        <v>693</v>
      </c>
      <c r="B40" s="238" t="s">
        <v>694</v>
      </c>
      <c r="C40" s="239"/>
      <c r="D40" s="239"/>
    </row>
    <row r="41" spans="1:4" s="233" customFormat="1" ht="15.75" customHeight="1">
      <c r="A41" s="240">
        <v>1</v>
      </c>
      <c r="B41" s="287" t="s">
        <v>695</v>
      </c>
      <c r="C41" s="287"/>
      <c r="D41" s="287"/>
    </row>
    <row r="42" spans="1:4" s="233" customFormat="1" ht="15.75" customHeight="1">
      <c r="A42" s="240">
        <v>2</v>
      </c>
      <c r="B42" s="287" t="s">
        <v>696</v>
      </c>
      <c r="C42" s="287"/>
      <c r="D42" s="287"/>
    </row>
    <row r="43" spans="1:4" s="233" customFormat="1" ht="15.75" customHeight="1">
      <c r="A43" s="240">
        <v>3</v>
      </c>
      <c r="B43" s="287" t="s">
        <v>697</v>
      </c>
      <c r="C43" s="287"/>
      <c r="D43" s="287"/>
    </row>
    <row r="44" spans="1:4" s="233" customFormat="1" ht="32.25" customHeight="1">
      <c r="A44" s="240">
        <v>4</v>
      </c>
      <c r="B44" s="292" t="s">
        <v>698</v>
      </c>
      <c r="C44" s="292"/>
      <c r="D44" s="292"/>
    </row>
    <row r="45" spans="1:4" s="242" customFormat="1" ht="36" customHeight="1">
      <c r="A45" s="240">
        <v>5</v>
      </c>
      <c r="B45" s="292" t="s">
        <v>699</v>
      </c>
      <c r="C45" s="292"/>
      <c r="D45" s="292"/>
    </row>
    <row r="46" spans="1:4" s="233" customFormat="1" ht="15.75" customHeight="1">
      <c r="A46" s="240">
        <v>6</v>
      </c>
      <c r="B46" s="287" t="s">
        <v>700</v>
      </c>
      <c r="C46" s="287"/>
      <c r="D46" s="287"/>
    </row>
    <row r="47" spans="1:4" s="233" customFormat="1" ht="15.75" customHeight="1">
      <c r="A47" s="240">
        <v>7</v>
      </c>
      <c r="B47" s="287" t="s">
        <v>701</v>
      </c>
      <c r="C47" s="287"/>
      <c r="D47" s="287"/>
    </row>
    <row r="48" spans="1:4" s="233" customFormat="1" ht="15">
      <c r="A48" s="240"/>
      <c r="B48" s="241"/>
      <c r="C48" s="241"/>
      <c r="D48" s="241"/>
    </row>
    <row r="49" spans="1:4" s="233" customFormat="1" ht="15.75">
      <c r="A49" s="240"/>
      <c r="B49" s="241"/>
      <c r="C49" s="288"/>
      <c r="D49" s="288"/>
    </row>
    <row r="50" spans="1:4" s="233" customFormat="1" ht="15.75">
      <c r="A50" s="289" t="s">
        <v>702</v>
      </c>
      <c r="B50" s="289"/>
      <c r="C50" s="289"/>
      <c r="D50" s="289"/>
    </row>
    <row r="51" spans="1:4" s="235" customFormat="1" ht="15.75">
      <c r="A51" s="290" t="s">
        <v>703</v>
      </c>
      <c r="B51" s="290"/>
      <c r="C51" s="290"/>
      <c r="D51" s="290"/>
    </row>
    <row r="52" spans="1:4" s="106" customFormat="1" ht="15">
      <c r="A52" s="232"/>
      <c r="B52" s="233"/>
      <c r="C52" s="172"/>
      <c r="D52" s="172"/>
    </row>
    <row r="53" spans="1:4" s="106" customFormat="1" ht="15">
      <c r="A53" s="232"/>
      <c r="B53" s="233"/>
      <c r="C53" s="172"/>
      <c r="D53" s="172"/>
    </row>
    <row r="54" spans="1:4" s="106" customFormat="1" ht="15">
      <c r="A54" s="232"/>
      <c r="B54" s="233"/>
      <c r="C54" s="172"/>
      <c r="D54" s="172"/>
    </row>
    <row r="55" spans="1:4" s="106" customFormat="1" ht="15">
      <c r="A55" s="232"/>
      <c r="C55" s="172"/>
      <c r="D55" s="172"/>
    </row>
    <row r="56" spans="1:4" s="106" customFormat="1" ht="15">
      <c r="A56" s="232"/>
      <c r="C56" s="172"/>
      <c r="D56" s="172"/>
    </row>
    <row r="57" spans="1:4" s="106" customFormat="1" ht="15">
      <c r="A57" s="232"/>
      <c r="C57" s="172"/>
      <c r="D57" s="172"/>
    </row>
    <row r="58" spans="1:4" s="106" customFormat="1" ht="15">
      <c r="A58" s="232"/>
      <c r="C58" s="172"/>
      <c r="D58" s="172"/>
    </row>
    <row r="59" spans="1:4" s="106" customFormat="1" ht="15">
      <c r="A59" s="232"/>
      <c r="C59" s="172"/>
      <c r="D59" s="172"/>
    </row>
    <row r="60" spans="1:4" s="106" customFormat="1" ht="15">
      <c r="A60" s="232"/>
      <c r="C60" s="172"/>
      <c r="D60" s="172"/>
    </row>
    <row r="61" spans="1:4" s="106" customFormat="1" ht="15">
      <c r="A61" s="232"/>
      <c r="C61" s="172"/>
      <c r="D61" s="172"/>
    </row>
    <row r="62" spans="1:4" s="106" customFormat="1" ht="15">
      <c r="A62" s="232"/>
      <c r="C62" s="172"/>
      <c r="D62" s="172"/>
    </row>
    <row r="63" spans="1:4" s="106" customFormat="1" ht="15">
      <c r="A63" s="232"/>
      <c r="C63" s="172"/>
      <c r="D63" s="172"/>
    </row>
    <row r="64" spans="1:4" s="106" customFormat="1" ht="15">
      <c r="A64" s="232"/>
      <c r="B64" s="233"/>
      <c r="C64" s="172"/>
      <c r="D64" s="172"/>
    </row>
    <row r="65" spans="1:4" s="106" customFormat="1" ht="15">
      <c r="A65" s="232"/>
      <c r="B65" s="233"/>
      <c r="C65" s="172"/>
      <c r="D65" s="172"/>
    </row>
    <row r="66" spans="1:4" s="106" customFormat="1" ht="15">
      <c r="A66" s="232"/>
      <c r="B66" s="233"/>
      <c r="C66" s="172"/>
      <c r="D66" s="172"/>
    </row>
    <row r="67" spans="1:4" s="106" customFormat="1" ht="15">
      <c r="A67" s="232"/>
      <c r="B67" s="233"/>
      <c r="C67" s="172"/>
      <c r="D67" s="172"/>
    </row>
    <row r="68" spans="1:4" s="106" customFormat="1" ht="15">
      <c r="A68" s="232"/>
      <c r="B68" s="233"/>
      <c r="C68" s="172"/>
      <c r="D68" s="172"/>
    </row>
  </sheetData>
  <sheetProtection/>
  <mergeCells count="11">
    <mergeCell ref="B45:D45"/>
    <mergeCell ref="B46:D46"/>
    <mergeCell ref="B47:D47"/>
    <mergeCell ref="C49:D49"/>
    <mergeCell ref="A50:D50"/>
    <mergeCell ref="A51:D51"/>
    <mergeCell ref="B27:D27"/>
    <mergeCell ref="B41:D41"/>
    <mergeCell ref="B42:D42"/>
    <mergeCell ref="B43:D43"/>
    <mergeCell ref="B44:D44"/>
  </mergeCells>
  <printOptions/>
  <pageMargins left="0.7" right="0.7" top="0.56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2014-07-18T07:00:24Z</cp:lastPrinted>
  <dcterms:created xsi:type="dcterms:W3CDTF">2011-01-11T01:32:30Z</dcterms:created>
  <dcterms:modified xsi:type="dcterms:W3CDTF">2014-07-18T07:55:15Z</dcterms:modified>
  <cp:category/>
  <cp:version/>
  <cp:contentType/>
  <cp:contentStatus/>
</cp:coreProperties>
</file>